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4"/>
    <sheet state="visible" name="Sheet5" sheetId="2" r:id="rId5"/>
    <sheet state="visible" name="2000" sheetId="3" r:id="rId6"/>
    <sheet state="visible" name="2001" sheetId="4" r:id="rId7"/>
    <sheet state="visible" name="2002" sheetId="5" r:id="rId8"/>
    <sheet state="visible" name="2003" sheetId="6" r:id="rId9"/>
    <sheet state="visible" name="2004" sheetId="7" r:id="rId10"/>
    <sheet state="visible" name="2005" sheetId="8" r:id="rId11"/>
    <sheet state="visible" name="2006" sheetId="9" r:id="rId12"/>
    <sheet state="visible" name="2007" sheetId="10" r:id="rId13"/>
    <sheet state="visible" name="2008" sheetId="11" r:id="rId14"/>
    <sheet state="visible" name="2009" sheetId="12" r:id="rId15"/>
    <sheet state="visible" name="2010" sheetId="13" r:id="rId16"/>
    <sheet state="visible" name="2011" sheetId="14" r:id="rId17"/>
    <sheet state="visible" name="2012" sheetId="15" r:id="rId18"/>
    <sheet state="visible" name="2013" sheetId="16" r:id="rId19"/>
    <sheet state="visible" name="2014" sheetId="17" r:id="rId20"/>
    <sheet state="visible" name="2015" sheetId="18" r:id="rId21"/>
    <sheet state="visible" name="2016" sheetId="19" r:id="rId22"/>
    <sheet state="visible" name="2017" sheetId="20" r:id="rId23"/>
    <sheet state="visible" name="2018" sheetId="21" r:id="rId24"/>
    <sheet state="visible" name="2019" sheetId="22" r:id="rId25"/>
    <sheet state="visible" name="2020" sheetId="23" r:id="rId26"/>
    <sheet state="visible" name="2021" sheetId="24" r:id="rId27"/>
    <sheet state="visible" name="2022" sheetId="25" r:id="rId28"/>
    <sheet state="visible" name="2023" sheetId="26" r:id="rId29"/>
    <sheet state="visible" name="2024" sheetId="27" r:id="rId30"/>
  </sheets>
  <definedNames/>
  <calcPr/>
  <extLst>
    <ext uri="GoogleSheetsCustomDataVersion2">
      <go:sheetsCustomData xmlns:go="http://customooxmlschemas.google.com/" r:id="rId31" roundtripDataChecksum="+QMfa9V54IEsMBkSb32XMRnhlgR9zO7GMF/47XqZouQ="/>
    </ext>
  </extLst>
</workbook>
</file>

<file path=xl/sharedStrings.xml><?xml version="1.0" encoding="utf-8"?>
<sst xmlns="http://schemas.openxmlformats.org/spreadsheetml/2006/main" count="801" uniqueCount="80">
  <si>
    <t>Work Sheet # 12: Current Volumes of Water (MG) Withdrawn from Each Supply Source and Total System</t>
  </si>
  <si>
    <t>Based on flow outputs as follows:  .7MGD wells 3,6,7,8,9 / .9 MGD wells 4 and 5 / .3 MGD well 2</t>
  </si>
  <si>
    <t>Supplier: PAWTUCKET WTER SUPPLY BOARD / EARTH TECH                     (Section 8.02 (g) 1)</t>
  </si>
  <si>
    <t xml:space="preserve"> Calendar year 2007</t>
  </si>
  <si>
    <t>Source Name</t>
  </si>
  <si>
    <t>J</t>
  </si>
  <si>
    <t>F</t>
  </si>
  <si>
    <t>M</t>
  </si>
  <si>
    <t>A</t>
  </si>
  <si>
    <t>S</t>
  </si>
  <si>
    <t>O</t>
  </si>
  <si>
    <t>N</t>
  </si>
  <si>
    <t>D</t>
  </si>
  <si>
    <t>TOTAL</t>
  </si>
  <si>
    <t>Surface Water</t>
  </si>
  <si>
    <t>Well 2</t>
  </si>
  <si>
    <t>Well 3</t>
  </si>
  <si>
    <t>Well 4</t>
  </si>
  <si>
    <t>Well 5</t>
  </si>
  <si>
    <t>Well 6</t>
  </si>
  <si>
    <t>Well 7</t>
  </si>
  <si>
    <t>Well 8</t>
  </si>
  <si>
    <t>Well 9</t>
  </si>
  <si>
    <t xml:space="preserve">TotaLWells </t>
  </si>
  <si>
    <t>Totals</t>
  </si>
  <si>
    <t>Wells as % of total</t>
  </si>
  <si>
    <t>Note: Totals may not add due to rounding</t>
  </si>
  <si>
    <t>Supplier: PAWTUCKET WTER SUPPLY BOARD                      (Section 8.02 (g) 1)</t>
  </si>
  <si>
    <t>FOR Calendar year 2000</t>
  </si>
  <si>
    <t>FOR Calendar year 2001</t>
  </si>
  <si>
    <t>FOR Calendar year 2002</t>
  </si>
  <si>
    <t>FOR Calendar year 2003</t>
  </si>
  <si>
    <t>SUPPLIER:  EARTH TECH for PAWTUCKET WATER SUPPLY BOARD           (Section 8.02 (g) 1)</t>
  </si>
  <si>
    <t>Calendar Year 2004</t>
  </si>
  <si>
    <t>Total Surface Water</t>
  </si>
  <si>
    <t xml:space="preserve">Total Wells </t>
  </si>
  <si>
    <t>Supplier: PAWTUCKET WATER SUPPLY BOARD / EARTH TECH                     (Section 8.02 (g) 1)</t>
  </si>
  <si>
    <t xml:space="preserve"> </t>
  </si>
  <si>
    <t xml:space="preserve"> Calendar year 2005</t>
  </si>
  <si>
    <t xml:space="preserve"> Calendar year 2006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</si>
  <si>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</si>
  <si>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</si>
  <si>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</si>
  <si>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</si>
  <si>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</si>
  <si>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</si>
  <si>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</si>
  <si>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</si>
  <si>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</si>
  <si>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</si>
  <si>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</si>
  <si>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</si>
  <si>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6.3 well #5 for 7 days</t>
  </si>
  <si>
    <t xml:space="preserve"> Calendar year 2008</t>
  </si>
  <si>
    <t>Well 2A</t>
  </si>
  <si>
    <t>Well 2 flow est 250 gpm</t>
  </si>
  <si>
    <t>.5 MGD</t>
  </si>
  <si>
    <t>based on infliuent</t>
  </si>
  <si>
    <t xml:space="preserve"> Calendar year 2009</t>
  </si>
  <si>
    <t>February &amp; March influent estimated. Scada issue</t>
  </si>
  <si>
    <t>Based on flow outputs as follows:  .7MGD wells 3,6,7,8,9 / .9 MGD wells 4 and 5 / .3 MGD well 2A</t>
  </si>
  <si>
    <t xml:space="preserve"> Calendar year 2010</t>
  </si>
  <si>
    <t xml:space="preserve"> Calendar year 2011</t>
  </si>
  <si>
    <t>Supplier: PAWTUCKET WTER SUPPLY BOARD / United Water                     (Section 8.02 (g) 1)</t>
  </si>
  <si>
    <t xml:space="preserve"> Calendar year 2012</t>
  </si>
  <si>
    <t xml:space="preserve"> Calendar year 2013</t>
  </si>
  <si>
    <t xml:space="preserve"> Calendar year 2014</t>
  </si>
  <si>
    <t xml:space="preserve"> Calendar year 2015</t>
  </si>
  <si>
    <t>Supplier: PAWTUCKET WATER SUPPLY BOARD / United Water                     (Section 8.02 (g) 1)</t>
  </si>
  <si>
    <t xml:space="preserve"> Calendar year 2016</t>
  </si>
  <si>
    <t xml:space="preserve"> Calendar year 2017</t>
  </si>
  <si>
    <t xml:space="preserve"> Calendar year 2018</t>
  </si>
  <si>
    <t xml:space="preserve"> Calendar year 2019</t>
  </si>
  <si>
    <t>Supplier: PAWTUCKET WATER SUPPLY BOARD / SUEZ                     (Section 8.02 (g) 1)</t>
  </si>
  <si>
    <t xml:space="preserve"> Calendar year 2020</t>
  </si>
  <si>
    <t>Supplier: PAWTUCKET WATER SUPPLY BOARD / SUEZ                    (Section 8.02 (g) 1)</t>
  </si>
  <si>
    <t xml:space="preserve"> Calendar year 2021</t>
  </si>
  <si>
    <t xml:space="preserve"> Calendar year 2022</t>
  </si>
  <si>
    <t xml:space="preserve"> Calendar year 2023</t>
  </si>
  <si>
    <t xml:space="preserve"> Calendar year 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</si>
</sst>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12.0"/>
      <color theme="1"/>
      <name val="Arial"/>
    </font>
    <font>
      <sz val="10.0"/>
      <color theme="1"/>
      <name val="Arial"/>
    </font>
    <font>
      <sz val="9.0"/>
      <color theme="1"/>
      <name val="Arial"/>
    </font>
    <font>
      <b/>
      <sz val="10.0"/>
      <color theme="1"/>
      <name val="Arial"/>
    </font>
    <font>
      <sz val="11.0"/>
      <color theme="1"/>
      <name val="Arial"/>
    </font>
    <font>
      <sz val="8.0"/>
      <color theme="1"/>
      <name val="Arial"/>
    </font>
    <font>
      <color theme="1"/>
      <name val="Arial"/>
      <scheme val="minor"/>
    </font>
    <font>
      <b/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1" vertical="bottom" wrapText="0"/>
    </xf>
    <xf borderId="0" fillId="0" fontId="2" numFmtId="0" xfId="0" applyAlignment="1" applyFont="1">
      <alignment shrinkToFit="1" vertical="bottom" wrapText="0"/>
    </xf>
    <xf borderId="0" fillId="0" fontId="3" numFmtId="0" xfId="0" applyAlignment="1" applyFont="1">
      <alignment shrinkToFit="1" vertical="bottom" wrapText="0"/>
    </xf>
    <xf borderId="0" fillId="0" fontId="2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0" fontId="1" numFmtId="0" xfId="0" applyAlignment="1" applyBorder="1" applyFont="1">
      <alignment shrinkToFit="1" vertical="bottom" wrapText="0"/>
    </xf>
    <xf borderId="1" fillId="0" fontId="5" numFmtId="0" xfId="0" applyAlignment="1" applyBorder="1" applyFont="1">
      <alignment shrinkToFit="1" vertical="bottom" wrapText="0"/>
    </xf>
    <xf borderId="0" fillId="0" fontId="5" numFmtId="0" xfId="0" applyAlignment="1" applyFont="1">
      <alignment shrinkToFit="1" vertical="bottom" wrapText="0"/>
    </xf>
    <xf borderId="1" fillId="0" fontId="1" numFmtId="2" xfId="0" applyAlignment="1" applyBorder="1" applyFont="1" applyNumberFormat="1">
      <alignment shrinkToFit="1" vertical="bottom" wrapText="0"/>
    </xf>
    <xf borderId="0" fillId="0" fontId="6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1" numFmtId="2" xfId="0" applyAlignment="1" applyBorder="1" applyFont="1" applyNumberFormat="1">
      <alignment shrinkToFit="0" vertical="bottom" wrapText="0"/>
    </xf>
    <xf borderId="0" fillId="0" fontId="7" numFmtId="0" xfId="0" applyFont="1"/>
    <xf borderId="0" fillId="0" fontId="8" numFmtId="0" xfId="0" applyAlignment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0" fillId="0" fontId="2" numFmtId="16" xfId="0" applyAlignment="1" applyFont="1" applyNumberFormat="1">
      <alignment shrinkToFit="0" vertical="bottom" wrapText="0"/>
    </xf>
    <xf borderId="2" fillId="0" fontId="1" numFmtId="0" xfId="0" applyAlignment="1" applyBorder="1" applyFont="1">
      <alignment horizontal="center" shrinkToFit="1" vertical="bottom" wrapText="0"/>
    </xf>
    <xf borderId="1" fillId="2" fontId="1" numFmtId="0" xfId="0" applyAlignment="1" applyBorder="1" applyFill="1" applyFont="1">
      <alignment shrinkToFit="1" vertical="bottom" wrapText="0"/>
    </xf>
    <xf borderId="1" fillId="2" fontId="5" numFmtId="0" xfId="0" applyAlignment="1" applyBorder="1" applyFont="1">
      <alignment shrinkToFit="1" vertical="bottom" wrapText="0"/>
    </xf>
    <xf borderId="3" fillId="2" fontId="2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shrinkToFit="1" vertical="bottom" wrapText="0"/>
    </xf>
    <xf borderId="1" fillId="2" fontId="1" numFmtId="2" xfId="0" applyAlignment="1" applyBorder="1" applyFont="1" applyNumberFormat="1">
      <alignment shrinkToFit="1" vertical="bottom" wrapText="0"/>
    </xf>
    <xf borderId="3" fillId="2" fontId="2" numFmtId="0" xfId="0" applyAlignment="1" applyBorder="1" applyFont="1">
      <alignment shrinkToFit="1" vertical="bottom" wrapText="0"/>
    </xf>
    <xf borderId="1" fillId="3" fontId="6" numFmtId="0" xfId="0" applyAlignment="1" applyBorder="1" applyFill="1" applyFont="1">
      <alignment shrinkToFit="0" vertical="bottom" wrapText="0"/>
    </xf>
    <xf borderId="1" fillId="0" fontId="1" numFmtId="0" xfId="0" applyAlignment="1" applyBorder="1" applyFont="1">
      <alignment horizontal="center" shrinkToFit="1" vertical="bottom" wrapText="0"/>
    </xf>
    <xf borderId="1" fillId="0" fontId="5" numFmtId="2" xfId="0" applyAlignment="1" applyBorder="1" applyFont="1" applyNumberFormat="1">
      <alignment shrinkToFit="1" vertical="bottom" wrapText="0"/>
    </xf>
    <xf borderId="1" fillId="0" fontId="5" numFmtId="0" xfId="0" applyAlignment="1" applyBorder="1" applyFont="1">
      <alignment readingOrder="0" shrinkToFit="1" vertical="bottom" wrapText="0"/>
    </xf>
    <xf borderId="0" fillId="0" fontId="4" numFmtId="0" xfId="0" applyAlignment="1" applyFont="1">
      <alignment readingOrder="0" shrinkToFit="0" vertical="bottom" wrapText="0"/>
    </xf>
    <xf borderId="1" fillId="0" fontId="5" numFmtId="2" xfId="0" applyAlignment="1" applyBorder="1" applyFont="1" applyNumberFormat="1">
      <alignment readingOrder="0" shrinkToFit="1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customschemas.google.com/relationships/workbookmetadata" Target="metadata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13" width="6.75"/>
    <col customWidth="1" min="14" max="14" width="11.25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1</v>
      </c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0</v>
      </c>
      <c r="C9" s="7">
        <f t="shared" si="1"/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ref="N9:N17" si="2">SUM(B9:M9)</f>
        <v>0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0.0</v>
      </c>
      <c r="E11" s="7">
        <v>0.0</v>
      </c>
      <c r="F11" s="7">
        <v>0.0</v>
      </c>
      <c r="G11" s="7">
        <v>0.0</v>
      </c>
      <c r="H11" s="7">
        <v>0.0</v>
      </c>
      <c r="I11" s="7">
        <v>0.0</v>
      </c>
      <c r="J11" s="7">
        <v>0.0</v>
      </c>
      <c r="K11" s="7">
        <v>0.0</v>
      </c>
      <c r="L11" s="7">
        <v>0.0</v>
      </c>
      <c r="M11" s="7">
        <v>0.0</v>
      </c>
      <c r="N11" s="7">
        <f t="shared" si="2"/>
        <v>0</v>
      </c>
    </row>
    <row r="12" ht="15.0" customHeight="1">
      <c r="A12" s="6" t="s">
        <v>17</v>
      </c>
      <c r="B12" s="7">
        <v>0.0</v>
      </c>
      <c r="C12" s="7">
        <v>0.0</v>
      </c>
      <c r="D12" s="7">
        <v>0.0</v>
      </c>
      <c r="E12" s="7">
        <v>0.0</v>
      </c>
      <c r="F12" s="7">
        <v>0.0</v>
      </c>
      <c r="G12" s="7">
        <v>0.0</v>
      </c>
      <c r="H12" s="7">
        <v>0.0</v>
      </c>
      <c r="I12" s="7">
        <v>0.0</v>
      </c>
      <c r="J12" s="7">
        <v>0.0</v>
      </c>
      <c r="K12" s="7">
        <v>0.0</v>
      </c>
      <c r="L12" s="7">
        <v>0.0</v>
      </c>
      <c r="M12" s="7">
        <v>0.0</v>
      </c>
      <c r="N12" s="7">
        <f t="shared" si="2"/>
        <v>0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0.0</v>
      </c>
      <c r="L13" s="7">
        <v>0.0</v>
      </c>
      <c r="M13" s="7">
        <v>0.0</v>
      </c>
      <c r="N13" s="7">
        <f t="shared" si="2"/>
        <v>0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8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0.0</v>
      </c>
      <c r="F15" s="7">
        <v>0.0</v>
      </c>
      <c r="G15" s="7">
        <v>0.0</v>
      </c>
      <c r="H15" s="7">
        <v>0.0</v>
      </c>
      <c r="I15" s="7">
        <v>0.0</v>
      </c>
      <c r="J15" s="7">
        <v>0.0</v>
      </c>
      <c r="K15" s="7">
        <v>0.0</v>
      </c>
      <c r="L15" s="7">
        <v>0.0</v>
      </c>
      <c r="M15" s="7">
        <v>0.0</v>
      </c>
      <c r="N15" s="7">
        <f t="shared" si="2"/>
        <v>0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0.0</v>
      </c>
      <c r="F16" s="7">
        <v>0.0</v>
      </c>
      <c r="G16" s="7">
        <v>0.0</v>
      </c>
      <c r="H16" s="7">
        <v>0.0</v>
      </c>
      <c r="I16" s="7">
        <v>0.0</v>
      </c>
      <c r="J16" s="7">
        <v>0.0</v>
      </c>
      <c r="K16" s="7">
        <v>0.0</v>
      </c>
      <c r="L16" s="7">
        <v>0.0</v>
      </c>
      <c r="M16" s="7">
        <v>0.0</v>
      </c>
      <c r="N16" s="7">
        <f t="shared" si="2"/>
        <v>0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0.0</v>
      </c>
      <c r="F17" s="7">
        <v>0.0</v>
      </c>
      <c r="G17" s="7">
        <v>0.0</v>
      </c>
      <c r="H17" s="7">
        <v>0.0</v>
      </c>
      <c r="I17" s="7">
        <v>0.0</v>
      </c>
      <c r="J17" s="7">
        <v>0.0</v>
      </c>
      <c r="K17" s="7">
        <v>0.0</v>
      </c>
      <c r="L17" s="7">
        <v>0.0</v>
      </c>
      <c r="M17" s="7">
        <v>0.0</v>
      </c>
      <c r="N17" s="7">
        <f t="shared" si="2"/>
        <v>0</v>
      </c>
    </row>
    <row r="18" ht="15.0" customHeight="1">
      <c r="A18" s="6" t="s">
        <v>23</v>
      </c>
      <c r="B18" s="7">
        <f t="shared" ref="B18:N18" si="3">SUM(B10:B17)</f>
        <v>0</v>
      </c>
      <c r="C18" s="7">
        <f t="shared" si="3"/>
        <v>0</v>
      </c>
      <c r="D18" s="7">
        <f t="shared" si="3"/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0.0</v>
      </c>
      <c r="C20" s="7">
        <v>0.0</v>
      </c>
      <c r="D20" s="7">
        <v>0.0</v>
      </c>
      <c r="E20" s="7">
        <v>0.0</v>
      </c>
      <c r="F20" s="7">
        <v>0.0</v>
      </c>
      <c r="G20" s="7">
        <v>0.0</v>
      </c>
      <c r="H20" s="7">
        <v>0.0</v>
      </c>
      <c r="I20" s="7">
        <v>0.0</v>
      </c>
      <c r="J20" s="7">
        <v>0.0</v>
      </c>
      <c r="K20" s="7">
        <v>0.0</v>
      </c>
      <c r="L20" s="7">
        <v>0.0</v>
      </c>
      <c r="M20" s="7">
        <v>0.0</v>
      </c>
      <c r="N20" s="7">
        <f>SUM(B20:M20)</f>
        <v>0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 t="str">
        <f t="shared" ref="B22:N22" si="4">((B20-B9)/B20)*100</f>
        <v>#DIV/0!</v>
      </c>
      <c r="C22" s="9" t="str">
        <f t="shared" si="4"/>
        <v>#DIV/0!</v>
      </c>
      <c r="D22" s="9" t="str">
        <f t="shared" si="4"/>
        <v>#DIV/0!</v>
      </c>
      <c r="E22" s="9" t="str">
        <f t="shared" si="4"/>
        <v>#DIV/0!</v>
      </c>
      <c r="F22" s="9" t="str">
        <f t="shared" si="4"/>
        <v>#DIV/0!</v>
      </c>
      <c r="G22" s="9" t="str">
        <f t="shared" si="4"/>
        <v>#DIV/0!</v>
      </c>
      <c r="H22" s="9" t="str">
        <f t="shared" si="4"/>
        <v>#DIV/0!</v>
      </c>
      <c r="I22" s="9" t="str">
        <f t="shared" si="4"/>
        <v>#DIV/0!</v>
      </c>
      <c r="J22" s="9" t="str">
        <f t="shared" si="4"/>
        <v>#DIV/0!</v>
      </c>
      <c r="K22" s="9" t="str">
        <f t="shared" si="4"/>
        <v>#DIV/0!</v>
      </c>
      <c r="L22" s="9" t="str">
        <f t="shared" si="4"/>
        <v>#DIV/0!</v>
      </c>
      <c r="M22" s="9" t="str">
        <f t="shared" si="4"/>
        <v>#DIV/0!</v>
      </c>
      <c r="N22" s="9" t="str">
        <f t="shared" si="4"/>
        <v>#DIV/0!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13" width="6.75"/>
    <col customWidth="1" min="14" max="14" width="11.25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303.3</v>
      </c>
      <c r="C9" s="7">
        <f t="shared" si="1"/>
        <v>275.6</v>
      </c>
      <c r="D9" s="7">
        <f t="shared" si="1"/>
        <v>246.1</v>
      </c>
      <c r="E9" s="7">
        <f t="shared" si="1"/>
        <v>215.5</v>
      </c>
      <c r="F9" s="7">
        <f t="shared" si="1"/>
        <v>303.6</v>
      </c>
      <c r="G9" s="7">
        <f t="shared" si="1"/>
        <v>324.9</v>
      </c>
      <c r="H9" s="7">
        <f t="shared" si="1"/>
        <v>334.5</v>
      </c>
      <c r="I9" s="7">
        <f t="shared" si="1"/>
        <v>301.3</v>
      </c>
      <c r="J9" s="7">
        <f t="shared" si="1"/>
        <v>258.1</v>
      </c>
      <c r="K9" s="7">
        <f t="shared" si="1"/>
        <v>224.5</v>
      </c>
      <c r="L9" s="7">
        <f t="shared" si="1"/>
        <v>135.7</v>
      </c>
      <c r="M9" s="7">
        <f t="shared" si="1"/>
        <v>257.4</v>
      </c>
      <c r="N9" s="7">
        <f t="shared" ref="N9:N17" si="2">SUM(B9:M9)</f>
        <v>3180.5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17.5</v>
      </c>
      <c r="E11" s="7">
        <v>14.0</v>
      </c>
      <c r="F11" s="7">
        <v>3.5</v>
      </c>
      <c r="G11" s="7">
        <v>21.0</v>
      </c>
      <c r="H11" s="7">
        <v>21.7</v>
      </c>
      <c r="I11" s="7">
        <v>21.7</v>
      </c>
      <c r="J11" s="7">
        <v>21.0</v>
      </c>
      <c r="K11" s="7">
        <v>21.7</v>
      </c>
      <c r="L11" s="7">
        <v>21.0</v>
      </c>
      <c r="M11" s="7">
        <v>8.4</v>
      </c>
      <c r="N11" s="7">
        <f t="shared" si="2"/>
        <v>171.5</v>
      </c>
    </row>
    <row r="12" ht="15.0" customHeight="1">
      <c r="A12" s="6" t="s">
        <v>17</v>
      </c>
      <c r="B12" s="7">
        <v>0.0</v>
      </c>
      <c r="C12" s="7">
        <v>0.0</v>
      </c>
      <c r="D12" s="7">
        <v>0.0</v>
      </c>
      <c r="E12" s="7">
        <v>15.3</v>
      </c>
      <c r="F12" s="7">
        <v>4.5</v>
      </c>
      <c r="G12" s="7">
        <v>20.3</v>
      </c>
      <c r="H12" s="7">
        <v>5.4</v>
      </c>
      <c r="I12" s="7">
        <v>27.9</v>
      </c>
      <c r="J12" s="7">
        <v>27.9</v>
      </c>
      <c r="K12" s="7">
        <v>27.9</v>
      </c>
      <c r="L12" s="7">
        <v>27.0</v>
      </c>
      <c r="M12" s="7">
        <v>10.8</v>
      </c>
      <c r="N12" s="7">
        <f t="shared" si="2"/>
        <v>167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12.6</v>
      </c>
      <c r="F13" s="7">
        <v>4.5</v>
      </c>
      <c r="G13" s="7">
        <v>20.3</v>
      </c>
      <c r="H13" s="7">
        <v>5.4</v>
      </c>
      <c r="I13" s="7">
        <v>27.9</v>
      </c>
      <c r="J13" s="7">
        <v>27.9</v>
      </c>
      <c r="K13" s="7">
        <v>27.9</v>
      </c>
      <c r="L13" s="7">
        <v>27.0</v>
      </c>
      <c r="M13" s="7">
        <v>10.8</v>
      </c>
      <c r="N13" s="7">
        <f t="shared" si="2"/>
        <v>164.3</v>
      </c>
    </row>
    <row r="14" ht="15.0" customHeight="1">
      <c r="A14" s="6" t="s">
        <v>19</v>
      </c>
      <c r="B14" s="7">
        <v>0.0</v>
      </c>
      <c r="C14" s="7">
        <v>0.0</v>
      </c>
      <c r="D14" s="7">
        <v>11.9</v>
      </c>
      <c r="E14" s="7">
        <v>0.0</v>
      </c>
      <c r="F14" s="7">
        <v>0.0</v>
      </c>
      <c r="G14" s="7">
        <v>0.0</v>
      </c>
      <c r="H14" s="7">
        <v>4.2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2"/>
        <v>16.1</v>
      </c>
    </row>
    <row r="15" ht="15.0" customHeight="1">
      <c r="A15" s="6" t="s">
        <v>20</v>
      </c>
      <c r="B15" s="7">
        <v>0.0</v>
      </c>
      <c r="C15" s="7">
        <v>0.0</v>
      </c>
      <c r="D15" s="7">
        <v>17.5</v>
      </c>
      <c r="E15" s="7">
        <v>21.0</v>
      </c>
      <c r="F15" s="7">
        <v>17.5</v>
      </c>
      <c r="G15" s="7">
        <v>2.1</v>
      </c>
      <c r="H15" s="7">
        <v>21.7</v>
      </c>
      <c r="I15" s="7">
        <v>21.7</v>
      </c>
      <c r="J15" s="7">
        <v>21.0</v>
      </c>
      <c r="K15" s="7">
        <v>21.7</v>
      </c>
      <c r="L15" s="7">
        <v>21.0</v>
      </c>
      <c r="M15" s="7">
        <v>2.1</v>
      </c>
      <c r="N15" s="7">
        <f t="shared" si="2"/>
        <v>167.3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18.9</v>
      </c>
      <c r="F16" s="7">
        <v>17.5</v>
      </c>
      <c r="G16" s="7">
        <v>2.1</v>
      </c>
      <c r="H16" s="7">
        <v>21.7</v>
      </c>
      <c r="I16" s="7">
        <v>21.7</v>
      </c>
      <c r="J16" s="7">
        <v>21.0</v>
      </c>
      <c r="K16" s="7">
        <v>20.3</v>
      </c>
      <c r="L16" s="7">
        <v>20.3</v>
      </c>
      <c r="M16" s="7">
        <v>0.0</v>
      </c>
      <c r="N16" s="7">
        <f t="shared" si="2"/>
        <v>143.5</v>
      </c>
    </row>
    <row r="17" ht="15.0" customHeight="1">
      <c r="A17" s="6" t="s">
        <v>22</v>
      </c>
      <c r="B17" s="7">
        <v>0.0</v>
      </c>
      <c r="C17" s="7">
        <v>0.0</v>
      </c>
      <c r="D17" s="7">
        <v>17.5</v>
      </c>
      <c r="E17" s="7">
        <v>21.0</v>
      </c>
      <c r="F17" s="7">
        <v>17.5</v>
      </c>
      <c r="G17" s="7">
        <v>2.1</v>
      </c>
      <c r="H17" s="7">
        <v>21.7</v>
      </c>
      <c r="I17" s="7">
        <v>21.7</v>
      </c>
      <c r="J17" s="7">
        <v>21.0</v>
      </c>
      <c r="K17" s="7">
        <v>21.7</v>
      </c>
      <c r="L17" s="7">
        <v>21.0</v>
      </c>
      <c r="M17" s="7">
        <v>2.1</v>
      </c>
      <c r="N17" s="7">
        <f t="shared" si="2"/>
        <v>167.3</v>
      </c>
    </row>
    <row r="18" ht="15.0" customHeight="1">
      <c r="A18" s="6" t="s">
        <v>23</v>
      </c>
      <c r="B18" s="7">
        <f t="shared" ref="B18:N18" si="3">SUM(B10:B17)</f>
        <v>0</v>
      </c>
      <c r="C18" s="7">
        <f t="shared" si="3"/>
        <v>0</v>
      </c>
      <c r="D18" s="7">
        <f t="shared" si="3"/>
        <v>64.4</v>
      </c>
      <c r="E18" s="7">
        <f t="shared" si="3"/>
        <v>102.8</v>
      </c>
      <c r="F18" s="7">
        <f t="shared" si="3"/>
        <v>65</v>
      </c>
      <c r="G18" s="7">
        <f t="shared" si="3"/>
        <v>67.9</v>
      </c>
      <c r="H18" s="7">
        <f t="shared" si="3"/>
        <v>101.8</v>
      </c>
      <c r="I18" s="7">
        <f t="shared" si="3"/>
        <v>142.6</v>
      </c>
      <c r="J18" s="7">
        <f t="shared" si="3"/>
        <v>139.8</v>
      </c>
      <c r="K18" s="7">
        <f t="shared" si="3"/>
        <v>141.2</v>
      </c>
      <c r="L18" s="7">
        <f t="shared" si="3"/>
        <v>137.3</v>
      </c>
      <c r="M18" s="7">
        <f t="shared" si="3"/>
        <v>34.2</v>
      </c>
      <c r="N18" s="7">
        <f t="shared" si="3"/>
        <v>997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303.3</v>
      </c>
      <c r="C20" s="7">
        <v>275.6</v>
      </c>
      <c r="D20" s="7">
        <v>310.5</v>
      </c>
      <c r="E20" s="7">
        <v>318.3</v>
      </c>
      <c r="F20" s="7">
        <v>368.6</v>
      </c>
      <c r="G20" s="7">
        <v>392.8</v>
      </c>
      <c r="H20" s="7">
        <v>436.3</v>
      </c>
      <c r="I20" s="7">
        <v>443.9</v>
      </c>
      <c r="J20" s="7">
        <v>397.9</v>
      </c>
      <c r="K20" s="7">
        <v>365.7</v>
      </c>
      <c r="L20" s="7">
        <v>273.0</v>
      </c>
      <c r="M20" s="7">
        <v>291.6</v>
      </c>
      <c r="N20" s="7">
        <f>SUM(B20:M20)</f>
        <v>4177.5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0</v>
      </c>
      <c r="C22" s="9">
        <f t="shared" si="4"/>
        <v>0</v>
      </c>
      <c r="D22" s="9">
        <f t="shared" si="4"/>
        <v>20.74074074</v>
      </c>
      <c r="E22" s="9">
        <f t="shared" si="4"/>
        <v>32.29657556</v>
      </c>
      <c r="F22" s="9">
        <f t="shared" si="4"/>
        <v>17.63429192</v>
      </c>
      <c r="G22" s="9">
        <f t="shared" si="4"/>
        <v>17.28615071</v>
      </c>
      <c r="H22" s="9">
        <f t="shared" si="4"/>
        <v>23.33256933</v>
      </c>
      <c r="I22" s="9">
        <f t="shared" si="4"/>
        <v>32.12435233</v>
      </c>
      <c r="J22" s="9">
        <f t="shared" si="4"/>
        <v>35.13445589</v>
      </c>
      <c r="K22" s="9">
        <f t="shared" si="4"/>
        <v>38.61088324</v>
      </c>
      <c r="L22" s="9">
        <f t="shared" si="4"/>
        <v>50.29304029</v>
      </c>
      <c r="M22" s="9">
        <f t="shared" si="4"/>
        <v>11.72839506</v>
      </c>
      <c r="N22" s="9">
        <f t="shared" si="4"/>
        <v>23.86594853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A5:B5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13" width="6.75"/>
    <col customWidth="1" min="14" max="14" width="11.25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53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286.4</v>
      </c>
      <c r="C9" s="7">
        <f t="shared" si="1"/>
        <v>255.7</v>
      </c>
      <c r="D9" s="7">
        <f t="shared" si="1"/>
        <v>180</v>
      </c>
      <c r="E9" s="7">
        <f t="shared" si="1"/>
        <v>288.7</v>
      </c>
      <c r="F9" s="7">
        <f t="shared" si="1"/>
        <v>275.1</v>
      </c>
      <c r="G9" s="7">
        <f t="shared" si="1"/>
        <v>259.63</v>
      </c>
      <c r="H9" s="7">
        <f t="shared" si="1"/>
        <v>329.96</v>
      </c>
      <c r="I9" s="7">
        <f t="shared" si="1"/>
        <v>294.7</v>
      </c>
      <c r="J9" s="7">
        <f t="shared" si="1"/>
        <v>261</v>
      </c>
      <c r="K9" s="7">
        <f t="shared" si="1"/>
        <v>267.8</v>
      </c>
      <c r="L9" s="7">
        <f t="shared" si="1"/>
        <v>337.2</v>
      </c>
      <c r="M9" s="7">
        <f t="shared" si="1"/>
        <v>306.2</v>
      </c>
      <c r="N9" s="7">
        <f t="shared" ref="N9:N17" si="2">SUM(B9:M9)</f>
        <v>3342.39</v>
      </c>
    </row>
    <row r="10" ht="15.0" customHeight="1">
      <c r="A10" s="6" t="s">
        <v>54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2.8</v>
      </c>
      <c r="I10" s="7"/>
      <c r="J10" s="7">
        <v>12.5</v>
      </c>
      <c r="K10" s="7">
        <v>7.5</v>
      </c>
      <c r="L10" s="7">
        <v>0.8</v>
      </c>
      <c r="M10" s="7">
        <v>8.7</v>
      </c>
      <c r="N10" s="7">
        <f t="shared" si="2"/>
        <v>32.3</v>
      </c>
    </row>
    <row r="11" ht="15.0" customHeight="1">
      <c r="A11" s="6" t="s">
        <v>16</v>
      </c>
      <c r="B11" s="7">
        <v>0.0</v>
      </c>
      <c r="C11" s="7">
        <v>0.0</v>
      </c>
      <c r="D11" s="7">
        <v>10.3</v>
      </c>
      <c r="E11" s="7">
        <v>0.0</v>
      </c>
      <c r="F11" s="7">
        <v>0.0</v>
      </c>
      <c r="G11" s="7">
        <v>0.0</v>
      </c>
      <c r="H11" s="7">
        <v>21.7</v>
      </c>
      <c r="I11" s="7">
        <v>21.7</v>
      </c>
      <c r="J11" s="7">
        <v>21.0</v>
      </c>
      <c r="K11" s="7">
        <v>10.5</v>
      </c>
      <c r="L11" s="7">
        <v>1.4</v>
      </c>
      <c r="M11" s="7">
        <v>20.3</v>
      </c>
      <c r="N11" s="7">
        <f t="shared" si="2"/>
        <v>106.9</v>
      </c>
    </row>
    <row r="12" ht="15.0" customHeight="1">
      <c r="A12" s="6" t="s">
        <v>17</v>
      </c>
      <c r="B12" s="7">
        <v>0.0</v>
      </c>
      <c r="C12" s="7">
        <v>0.0</v>
      </c>
      <c r="D12" s="7">
        <v>13.5</v>
      </c>
      <c r="E12" s="7">
        <v>0.0</v>
      </c>
      <c r="F12" s="7">
        <v>0.0</v>
      </c>
      <c r="G12" s="7">
        <v>0.0</v>
      </c>
      <c r="H12" s="7">
        <v>0.0</v>
      </c>
      <c r="I12" s="7">
        <v>0.0</v>
      </c>
      <c r="J12" s="7">
        <v>0.0</v>
      </c>
      <c r="K12" s="7">
        <v>0.0</v>
      </c>
      <c r="L12" s="7">
        <v>0.0</v>
      </c>
      <c r="M12" s="7">
        <v>12.7</v>
      </c>
      <c r="N12" s="7">
        <f t="shared" si="2"/>
        <v>26.2</v>
      </c>
    </row>
    <row r="13" ht="15.0" customHeight="1">
      <c r="A13" s="6" t="s">
        <v>18</v>
      </c>
      <c r="B13" s="7">
        <v>0.0</v>
      </c>
      <c r="C13" s="7">
        <v>0.0</v>
      </c>
      <c r="D13" s="7">
        <v>13.5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0.0</v>
      </c>
      <c r="L13" s="7">
        <v>0.0</v>
      </c>
      <c r="M13" s="7">
        <v>0.0</v>
      </c>
      <c r="N13" s="7">
        <f t="shared" si="2"/>
        <v>13.5</v>
      </c>
      <c r="U13" s="15" t="s">
        <v>55</v>
      </c>
    </row>
    <row r="14" ht="15.0" customHeight="1">
      <c r="A14" s="6" t="s">
        <v>19</v>
      </c>
      <c r="B14" s="7">
        <v>0.0</v>
      </c>
      <c r="C14" s="7">
        <v>0.0</v>
      </c>
      <c r="D14" s="7">
        <v>10.3</v>
      </c>
      <c r="E14" s="7">
        <v>16.1</v>
      </c>
      <c r="F14" s="7">
        <v>16.8</v>
      </c>
      <c r="G14" s="7">
        <v>21.0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2"/>
        <v>64.2</v>
      </c>
      <c r="U14" s="18">
        <v>39696.0</v>
      </c>
      <c r="V14" s="15" t="s">
        <v>56</v>
      </c>
    </row>
    <row r="15" ht="15.0" customHeight="1">
      <c r="A15" s="6" t="s">
        <v>20</v>
      </c>
      <c r="B15" s="7">
        <v>0.0</v>
      </c>
      <c r="C15" s="7">
        <v>0.0</v>
      </c>
      <c r="D15" s="7">
        <v>10.3</v>
      </c>
      <c r="E15" s="7">
        <v>0.0</v>
      </c>
      <c r="F15" s="7">
        <v>16.8</v>
      </c>
      <c r="G15" s="7">
        <v>21.0</v>
      </c>
      <c r="H15" s="7">
        <v>21.7</v>
      </c>
      <c r="I15" s="7">
        <v>21.7</v>
      </c>
      <c r="J15" s="7">
        <v>21.0</v>
      </c>
      <c r="K15" s="7">
        <v>21.7</v>
      </c>
      <c r="L15" s="7">
        <v>1.4</v>
      </c>
      <c r="M15" s="7">
        <v>0.0</v>
      </c>
      <c r="N15" s="7">
        <f t="shared" si="2"/>
        <v>135.6</v>
      </c>
    </row>
    <row r="16" ht="15.0" customHeight="1">
      <c r="A16" s="6" t="s">
        <v>21</v>
      </c>
      <c r="B16" s="7">
        <v>0.0</v>
      </c>
      <c r="C16" s="7">
        <v>0.0</v>
      </c>
      <c r="D16" s="7">
        <v>10.3</v>
      </c>
      <c r="E16" s="7">
        <v>0.0</v>
      </c>
      <c r="F16" s="7">
        <v>16.8</v>
      </c>
      <c r="G16" s="7">
        <v>21.0</v>
      </c>
      <c r="H16" s="7">
        <v>21.7</v>
      </c>
      <c r="I16" s="7">
        <v>21.7</v>
      </c>
      <c r="J16" s="7">
        <v>21.0</v>
      </c>
      <c r="K16" s="7">
        <v>21.7</v>
      </c>
      <c r="L16" s="7">
        <v>1.4</v>
      </c>
      <c r="M16" s="7">
        <v>0.0</v>
      </c>
      <c r="N16" s="7">
        <f t="shared" si="2"/>
        <v>135.6</v>
      </c>
    </row>
    <row r="17" ht="15.0" customHeight="1">
      <c r="A17" s="6" t="s">
        <v>22</v>
      </c>
      <c r="B17" s="7">
        <v>0.0</v>
      </c>
      <c r="C17" s="7">
        <v>0.0</v>
      </c>
      <c r="D17" s="7">
        <v>10.3</v>
      </c>
      <c r="E17" s="7">
        <v>0.0</v>
      </c>
      <c r="F17" s="7">
        <v>16.8</v>
      </c>
      <c r="G17" s="7">
        <v>21.0</v>
      </c>
      <c r="H17" s="7">
        <v>21.7</v>
      </c>
      <c r="I17" s="7">
        <v>21.7</v>
      </c>
      <c r="J17" s="7">
        <v>21.0</v>
      </c>
      <c r="K17" s="7">
        <v>21.7</v>
      </c>
      <c r="L17" s="7">
        <v>1.4</v>
      </c>
      <c r="M17" s="7">
        <v>0.0</v>
      </c>
      <c r="N17" s="7">
        <f t="shared" si="2"/>
        <v>135.6</v>
      </c>
    </row>
    <row r="18" ht="15.0" customHeight="1">
      <c r="A18" s="6" t="s">
        <v>23</v>
      </c>
      <c r="B18" s="7">
        <f t="shared" ref="B18:N18" si="3">SUM(B10:B17)</f>
        <v>0</v>
      </c>
      <c r="C18" s="7">
        <f t="shared" si="3"/>
        <v>0</v>
      </c>
      <c r="D18" s="7">
        <f t="shared" si="3"/>
        <v>78.5</v>
      </c>
      <c r="E18" s="7">
        <f t="shared" si="3"/>
        <v>16.1</v>
      </c>
      <c r="F18" s="7">
        <f t="shared" si="3"/>
        <v>67.2</v>
      </c>
      <c r="G18" s="7">
        <f t="shared" si="3"/>
        <v>84</v>
      </c>
      <c r="H18" s="7">
        <f t="shared" si="3"/>
        <v>89.6</v>
      </c>
      <c r="I18" s="7">
        <f t="shared" si="3"/>
        <v>86.8</v>
      </c>
      <c r="J18" s="7">
        <f t="shared" si="3"/>
        <v>96.5</v>
      </c>
      <c r="K18" s="7">
        <f t="shared" si="3"/>
        <v>83.1</v>
      </c>
      <c r="L18" s="7">
        <f t="shared" si="3"/>
        <v>6.4</v>
      </c>
      <c r="M18" s="7">
        <f t="shared" si="3"/>
        <v>41.7</v>
      </c>
      <c r="N18" s="7">
        <f t="shared" si="3"/>
        <v>649.9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286.4</v>
      </c>
      <c r="C20" s="7">
        <v>255.7</v>
      </c>
      <c r="D20" s="7">
        <v>258.5</v>
      </c>
      <c r="E20" s="7">
        <v>304.8</v>
      </c>
      <c r="F20" s="7">
        <v>342.3</v>
      </c>
      <c r="G20" s="7">
        <v>343.63</v>
      </c>
      <c r="H20" s="7">
        <v>419.56</v>
      </c>
      <c r="I20" s="7">
        <v>381.5</v>
      </c>
      <c r="J20" s="7">
        <v>357.5</v>
      </c>
      <c r="K20" s="7">
        <v>350.9</v>
      </c>
      <c r="L20" s="7">
        <v>343.6</v>
      </c>
      <c r="M20" s="7">
        <v>347.9</v>
      </c>
      <c r="N20" s="7">
        <f>SUM(B20:M20)</f>
        <v>3992.29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0</v>
      </c>
      <c r="C22" s="9">
        <f t="shared" si="4"/>
        <v>0</v>
      </c>
      <c r="D22" s="9">
        <f t="shared" si="4"/>
        <v>30.36750484</v>
      </c>
      <c r="E22" s="9">
        <f t="shared" si="4"/>
        <v>5.282152231</v>
      </c>
      <c r="F22" s="9">
        <f t="shared" si="4"/>
        <v>19.63190184</v>
      </c>
      <c r="G22" s="9">
        <f t="shared" si="4"/>
        <v>24.44489713</v>
      </c>
      <c r="H22" s="9">
        <f t="shared" si="4"/>
        <v>21.35570598</v>
      </c>
      <c r="I22" s="9">
        <f t="shared" si="4"/>
        <v>22.75229358</v>
      </c>
      <c r="J22" s="9">
        <f t="shared" si="4"/>
        <v>26.99300699</v>
      </c>
      <c r="K22" s="9">
        <f t="shared" si="4"/>
        <v>23.68196067</v>
      </c>
      <c r="L22" s="9">
        <f t="shared" si="4"/>
        <v>1.862630966</v>
      </c>
      <c r="M22" s="9">
        <f t="shared" si="4"/>
        <v>11.98620293</v>
      </c>
      <c r="N22" s="9">
        <f t="shared" si="4"/>
        <v>16.27887754</v>
      </c>
    </row>
    <row r="23" ht="12.75" customHeight="1">
      <c r="A23" s="10"/>
      <c r="B23" s="10"/>
      <c r="C23" s="10"/>
      <c r="D23" s="10"/>
      <c r="E23" s="10"/>
      <c r="F23" s="10"/>
      <c r="G23" s="10"/>
      <c r="H23" s="10" t="s">
        <v>57</v>
      </c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A5:B5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13" width="6.75"/>
    <col customWidth="1" min="14" max="14" width="11.25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58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309.88</v>
      </c>
      <c r="C9" s="7">
        <f t="shared" si="1"/>
        <v>239.08</v>
      </c>
      <c r="D9" s="7">
        <f t="shared" si="1"/>
        <v>265.69</v>
      </c>
      <c r="E9" s="7">
        <f t="shared" si="1"/>
        <v>244.78</v>
      </c>
      <c r="F9" s="7">
        <f t="shared" si="1"/>
        <v>264.2</v>
      </c>
      <c r="G9" s="7">
        <f t="shared" si="1"/>
        <v>209.16</v>
      </c>
      <c r="H9" s="7">
        <f t="shared" si="1"/>
        <v>263.8</v>
      </c>
      <c r="I9" s="7">
        <f t="shared" si="1"/>
        <v>266.38</v>
      </c>
      <c r="J9" s="7">
        <f t="shared" si="1"/>
        <v>233.6</v>
      </c>
      <c r="K9" s="7">
        <f t="shared" si="1"/>
        <v>144.2</v>
      </c>
      <c r="L9" s="7">
        <f t="shared" si="1"/>
        <v>143.7</v>
      </c>
      <c r="M9" s="7">
        <f t="shared" si="1"/>
        <v>184.5</v>
      </c>
      <c r="N9" s="7">
        <f t="shared" ref="N9:N17" si="2">SUM(B9:M9)</f>
        <v>2768.97</v>
      </c>
    </row>
    <row r="10" ht="15.0" customHeight="1">
      <c r="A10" s="6" t="s">
        <v>15</v>
      </c>
      <c r="B10" s="7">
        <v>12.4</v>
      </c>
      <c r="C10" s="7">
        <v>11.2</v>
      </c>
      <c r="D10" s="7">
        <v>12.4</v>
      </c>
      <c r="E10" s="7">
        <v>10.5</v>
      </c>
      <c r="F10" s="7">
        <v>12.4</v>
      </c>
      <c r="G10" s="7">
        <v>6.4</v>
      </c>
      <c r="H10" s="7">
        <v>12.4</v>
      </c>
      <c r="I10" s="7">
        <v>21.7</v>
      </c>
      <c r="J10" s="7">
        <v>0.0</v>
      </c>
      <c r="K10" s="7">
        <v>0.0</v>
      </c>
      <c r="L10" s="7">
        <v>9.0</v>
      </c>
      <c r="M10" s="7">
        <v>9.3</v>
      </c>
      <c r="N10" s="7">
        <f t="shared" si="2"/>
        <v>117.7</v>
      </c>
    </row>
    <row r="11" ht="15.0" customHeight="1">
      <c r="A11" s="6" t="s">
        <v>16</v>
      </c>
      <c r="B11" s="7">
        <v>21.7</v>
      </c>
      <c r="C11" s="7">
        <v>19.6</v>
      </c>
      <c r="D11" s="7">
        <v>21.7</v>
      </c>
      <c r="E11" s="7">
        <v>10.5</v>
      </c>
      <c r="F11" s="7">
        <v>21.7</v>
      </c>
      <c r="G11" s="7">
        <v>11.2</v>
      </c>
      <c r="H11" s="7">
        <v>0.0</v>
      </c>
      <c r="I11" s="7">
        <v>21.7</v>
      </c>
      <c r="J11" s="7">
        <v>0.0</v>
      </c>
      <c r="K11" s="7">
        <v>0.0</v>
      </c>
      <c r="L11" s="7">
        <v>11.9</v>
      </c>
      <c r="M11" s="7">
        <v>21.7</v>
      </c>
      <c r="N11" s="7">
        <f t="shared" si="2"/>
        <v>161.7</v>
      </c>
    </row>
    <row r="12" ht="15.0" customHeight="1">
      <c r="A12" s="6" t="s">
        <v>17</v>
      </c>
      <c r="B12" s="7">
        <v>0.0</v>
      </c>
      <c r="C12" s="7">
        <v>0.0</v>
      </c>
      <c r="D12" s="7">
        <v>0.0</v>
      </c>
      <c r="E12" s="7">
        <v>16.1</v>
      </c>
      <c r="F12" s="7">
        <v>27.9</v>
      </c>
      <c r="G12" s="7">
        <v>14.4</v>
      </c>
      <c r="H12" s="7">
        <v>0.0</v>
      </c>
      <c r="I12" s="7">
        <v>15.3</v>
      </c>
      <c r="J12" s="7">
        <v>0.4</v>
      </c>
      <c r="K12" s="7">
        <v>27.9</v>
      </c>
      <c r="L12" s="7">
        <v>27.0</v>
      </c>
      <c r="M12" s="7">
        <v>27.9</v>
      </c>
      <c r="N12" s="7">
        <f t="shared" si="2"/>
        <v>156.9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16.1</v>
      </c>
      <c r="F13" s="7">
        <v>27.9</v>
      </c>
      <c r="G13" s="7">
        <v>14.4</v>
      </c>
      <c r="H13" s="7">
        <v>0.0</v>
      </c>
      <c r="I13" s="7">
        <v>15.3</v>
      </c>
      <c r="J13" s="7">
        <v>0.4</v>
      </c>
      <c r="K13" s="7">
        <v>27.9</v>
      </c>
      <c r="L13" s="7">
        <v>27.0</v>
      </c>
      <c r="M13" s="7">
        <v>27.9</v>
      </c>
      <c r="N13" s="7">
        <f t="shared" si="2"/>
        <v>156.9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9.8</v>
      </c>
      <c r="H14" s="7">
        <v>0.0</v>
      </c>
      <c r="I14" s="7">
        <v>0.0</v>
      </c>
      <c r="J14" s="7">
        <v>14.0</v>
      </c>
      <c r="K14" s="7">
        <v>21.7</v>
      </c>
      <c r="L14" s="7">
        <v>13.0</v>
      </c>
      <c r="M14" s="7">
        <v>0.0</v>
      </c>
      <c r="N14" s="7">
        <f t="shared" si="2"/>
        <v>58.5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0.0</v>
      </c>
      <c r="F15" s="7">
        <v>0.0</v>
      </c>
      <c r="G15" s="7">
        <v>9.8</v>
      </c>
      <c r="H15" s="7">
        <v>21.7</v>
      </c>
      <c r="I15" s="7">
        <v>21.7</v>
      </c>
      <c r="J15" s="7">
        <v>21.0</v>
      </c>
      <c r="K15" s="7">
        <v>21.7</v>
      </c>
      <c r="L15" s="7">
        <v>13.0</v>
      </c>
      <c r="M15" s="7">
        <v>0.0</v>
      </c>
      <c r="N15" s="7">
        <f t="shared" si="2"/>
        <v>108.9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0.0</v>
      </c>
      <c r="F16" s="7">
        <v>0.0</v>
      </c>
      <c r="G16" s="7">
        <v>9.8</v>
      </c>
      <c r="H16" s="7">
        <v>0.0</v>
      </c>
      <c r="I16" s="7">
        <v>0.0</v>
      </c>
      <c r="J16" s="7">
        <v>21.0</v>
      </c>
      <c r="K16" s="7">
        <v>21.7</v>
      </c>
      <c r="L16" s="7">
        <v>13.0</v>
      </c>
      <c r="M16" s="7">
        <v>0.0</v>
      </c>
      <c r="N16" s="7">
        <f t="shared" si="2"/>
        <v>65.5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0.0</v>
      </c>
      <c r="F17" s="7">
        <v>0.0</v>
      </c>
      <c r="G17" s="7">
        <v>9.8</v>
      </c>
      <c r="H17" s="7">
        <v>21.7</v>
      </c>
      <c r="I17" s="7">
        <v>21.7</v>
      </c>
      <c r="J17" s="7">
        <v>21.0</v>
      </c>
      <c r="K17" s="7">
        <v>21.7</v>
      </c>
      <c r="L17" s="7">
        <v>13.0</v>
      </c>
      <c r="M17" s="7">
        <v>0.0</v>
      </c>
      <c r="N17" s="7">
        <f t="shared" si="2"/>
        <v>108.9</v>
      </c>
    </row>
    <row r="18" ht="15.0" customHeight="1">
      <c r="A18" s="6" t="s">
        <v>23</v>
      </c>
      <c r="B18" s="7">
        <f t="shared" ref="B18:N18" si="3">SUM(B10:B17)</f>
        <v>34.1</v>
      </c>
      <c r="C18" s="7">
        <f t="shared" si="3"/>
        <v>30.8</v>
      </c>
      <c r="D18" s="7">
        <f t="shared" si="3"/>
        <v>34.1</v>
      </c>
      <c r="E18" s="7">
        <f t="shared" si="3"/>
        <v>53.2</v>
      </c>
      <c r="F18" s="7">
        <f t="shared" si="3"/>
        <v>89.9</v>
      </c>
      <c r="G18" s="7">
        <f t="shared" si="3"/>
        <v>85.6</v>
      </c>
      <c r="H18" s="7">
        <f t="shared" si="3"/>
        <v>55.8</v>
      </c>
      <c r="I18" s="7">
        <f t="shared" si="3"/>
        <v>117.4</v>
      </c>
      <c r="J18" s="7">
        <f t="shared" si="3"/>
        <v>77.8</v>
      </c>
      <c r="K18" s="7">
        <f t="shared" si="3"/>
        <v>142.6</v>
      </c>
      <c r="L18" s="7">
        <f t="shared" si="3"/>
        <v>126.9</v>
      </c>
      <c r="M18" s="7">
        <f t="shared" si="3"/>
        <v>86.8</v>
      </c>
      <c r="N18" s="7">
        <f t="shared" si="3"/>
        <v>935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343.98</v>
      </c>
      <c r="C20" s="7">
        <v>269.88</v>
      </c>
      <c r="D20" s="7">
        <v>299.79</v>
      </c>
      <c r="E20" s="7">
        <v>297.98</v>
      </c>
      <c r="F20" s="7">
        <v>354.1</v>
      </c>
      <c r="G20" s="7">
        <v>294.76</v>
      </c>
      <c r="H20" s="7">
        <v>319.6</v>
      </c>
      <c r="I20" s="7">
        <v>383.78</v>
      </c>
      <c r="J20" s="7">
        <v>311.4</v>
      </c>
      <c r="K20" s="7">
        <v>286.8</v>
      </c>
      <c r="L20" s="7">
        <v>270.6</v>
      </c>
      <c r="M20" s="7">
        <v>271.3</v>
      </c>
      <c r="N20" s="7">
        <f>SUM(B20:M20)</f>
        <v>3703.97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9.913367056</v>
      </c>
      <c r="C22" s="9">
        <f t="shared" si="4"/>
        <v>11.41247962</v>
      </c>
      <c r="D22" s="9">
        <f t="shared" si="4"/>
        <v>11.37462891</v>
      </c>
      <c r="E22" s="9">
        <f t="shared" si="4"/>
        <v>17.85354722</v>
      </c>
      <c r="F22" s="9">
        <f t="shared" si="4"/>
        <v>25.38830839</v>
      </c>
      <c r="G22" s="9">
        <f t="shared" si="4"/>
        <v>29.04057538</v>
      </c>
      <c r="H22" s="9">
        <f t="shared" si="4"/>
        <v>17.45932416</v>
      </c>
      <c r="I22" s="9">
        <f t="shared" si="4"/>
        <v>30.59044244</v>
      </c>
      <c r="J22" s="9">
        <f t="shared" si="4"/>
        <v>24.98394348</v>
      </c>
      <c r="K22" s="9">
        <f t="shared" si="4"/>
        <v>49.72105997</v>
      </c>
      <c r="L22" s="9">
        <f t="shared" si="4"/>
        <v>46.89578714</v>
      </c>
      <c r="M22" s="9">
        <f t="shared" si="4"/>
        <v>31.99410247</v>
      </c>
      <c r="N22" s="9">
        <f t="shared" si="4"/>
        <v>25.24318501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 t="s">
        <v>59</v>
      </c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5:B5"/>
    <mergeCell ref="A24:E2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13" width="6.75"/>
    <col customWidth="1" min="14" max="14" width="11.25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G9" si="1">(B20-B18)</f>
        <v>204.1</v>
      </c>
      <c r="C9" s="7">
        <f t="shared" si="1"/>
        <v>186.1</v>
      </c>
      <c r="D9" s="7">
        <f t="shared" si="1"/>
        <v>176.2</v>
      </c>
      <c r="E9" s="7">
        <f t="shared" si="1"/>
        <v>198.9</v>
      </c>
      <c r="F9" s="7">
        <f t="shared" si="1"/>
        <v>266.5</v>
      </c>
      <c r="G9" s="7">
        <f t="shared" si="1"/>
        <v>272.6</v>
      </c>
      <c r="H9" s="7">
        <v>284.3</v>
      </c>
      <c r="I9" s="7">
        <v>225.6</v>
      </c>
      <c r="J9" s="7">
        <v>194.1</v>
      </c>
      <c r="K9" s="7">
        <f t="shared" ref="K9:M9" si="2">(K20-K18)</f>
        <v>195.4</v>
      </c>
      <c r="L9" s="7">
        <f t="shared" si="2"/>
        <v>185.6</v>
      </c>
      <c r="M9" s="7">
        <f t="shared" si="2"/>
        <v>174.3</v>
      </c>
      <c r="N9" s="7">
        <f t="shared" ref="N9:N17" si="3">SUM(B9:M9)</f>
        <v>2563.7</v>
      </c>
    </row>
    <row r="10" ht="15.0" customHeight="1">
      <c r="A10" s="6" t="s">
        <v>15</v>
      </c>
      <c r="B10" s="7">
        <v>9.3</v>
      </c>
      <c r="C10" s="7">
        <v>8.4</v>
      </c>
      <c r="D10" s="7">
        <v>9.3</v>
      </c>
      <c r="E10" s="7">
        <v>0.0</v>
      </c>
      <c r="F10" s="7">
        <v>0.0</v>
      </c>
      <c r="G10" s="7">
        <v>9.0</v>
      </c>
      <c r="H10" s="7">
        <v>9.3</v>
      </c>
      <c r="I10" s="7">
        <v>9.3</v>
      </c>
      <c r="J10" s="7">
        <v>9.0</v>
      </c>
      <c r="K10" s="7">
        <v>9.3</v>
      </c>
      <c r="L10" s="7">
        <v>9.0</v>
      </c>
      <c r="M10" s="7">
        <v>8.7</v>
      </c>
      <c r="N10" s="7">
        <f t="shared" si="3"/>
        <v>90.6</v>
      </c>
    </row>
    <row r="11" ht="15.0" customHeight="1">
      <c r="A11" s="6" t="s">
        <v>16</v>
      </c>
      <c r="B11" s="7">
        <v>21.7</v>
      </c>
      <c r="C11" s="7">
        <v>19.6</v>
      </c>
      <c r="D11" s="7">
        <v>21.7</v>
      </c>
      <c r="E11" s="7">
        <v>0.0</v>
      </c>
      <c r="F11" s="7">
        <v>0.0</v>
      </c>
      <c r="G11" s="7">
        <v>1.4</v>
      </c>
      <c r="H11" s="7">
        <v>21.7</v>
      </c>
      <c r="I11" s="7">
        <v>21.7</v>
      </c>
      <c r="J11" s="7">
        <v>21.0</v>
      </c>
      <c r="K11" s="7">
        <v>21.7</v>
      </c>
      <c r="L11" s="7">
        <v>21.0</v>
      </c>
      <c r="M11" s="7">
        <v>21.7</v>
      </c>
      <c r="N11" s="7">
        <f t="shared" si="3"/>
        <v>193.2</v>
      </c>
    </row>
    <row r="12" ht="15.0" customHeight="1">
      <c r="A12" s="6" t="s">
        <v>17</v>
      </c>
      <c r="B12" s="7">
        <v>27.9</v>
      </c>
      <c r="C12" s="7">
        <v>25.2</v>
      </c>
      <c r="D12" s="7">
        <v>27.9</v>
      </c>
      <c r="E12" s="7">
        <v>0.0</v>
      </c>
      <c r="F12" s="7">
        <v>0.0</v>
      </c>
      <c r="G12" s="7">
        <v>1.8</v>
      </c>
      <c r="H12" s="7">
        <v>27.9</v>
      </c>
      <c r="I12" s="7">
        <v>27.9</v>
      </c>
      <c r="J12" s="7">
        <v>27.0</v>
      </c>
      <c r="K12" s="7">
        <v>27.9</v>
      </c>
      <c r="L12" s="7">
        <v>27.0</v>
      </c>
      <c r="M12" s="7">
        <v>27.9</v>
      </c>
      <c r="N12" s="7">
        <f t="shared" si="3"/>
        <v>248.4</v>
      </c>
    </row>
    <row r="13" ht="15.0" customHeight="1">
      <c r="A13" s="6" t="s">
        <v>18</v>
      </c>
      <c r="B13" s="7">
        <v>16.2</v>
      </c>
      <c r="C13" s="7">
        <v>3.6</v>
      </c>
      <c r="D13" s="7">
        <v>27.9</v>
      </c>
      <c r="E13" s="7">
        <v>0.0</v>
      </c>
      <c r="F13" s="7">
        <v>0.0</v>
      </c>
      <c r="G13" s="7">
        <v>1.8</v>
      </c>
      <c r="H13" s="7">
        <v>27.9</v>
      </c>
      <c r="I13" s="7">
        <v>27.9</v>
      </c>
      <c r="J13" s="7">
        <v>0.0</v>
      </c>
      <c r="K13" s="7">
        <v>0.0</v>
      </c>
      <c r="L13" s="7">
        <v>0.9</v>
      </c>
      <c r="M13" s="7">
        <v>24.3</v>
      </c>
      <c r="N13" s="7">
        <f t="shared" si="3"/>
        <v>130.5</v>
      </c>
    </row>
    <row r="14" ht="15.0" customHeight="1">
      <c r="A14" s="6" t="s">
        <v>19</v>
      </c>
      <c r="B14" s="7">
        <v>0.0</v>
      </c>
      <c r="C14" s="7">
        <v>0.0</v>
      </c>
      <c r="D14" s="7">
        <v>1.4</v>
      </c>
      <c r="E14" s="7">
        <v>21.0</v>
      </c>
      <c r="F14" s="7">
        <v>21.0</v>
      </c>
      <c r="G14" s="7">
        <v>19.6</v>
      </c>
      <c r="H14" s="7">
        <v>8.4</v>
      </c>
      <c r="I14" s="7">
        <v>18.2</v>
      </c>
      <c r="J14" s="7">
        <v>21.0</v>
      </c>
      <c r="K14" s="7">
        <v>0.0</v>
      </c>
      <c r="L14" s="7">
        <v>0.0</v>
      </c>
      <c r="M14" s="7">
        <v>0.0</v>
      </c>
      <c r="N14" s="8">
        <f t="shared" si="3"/>
        <v>110.6</v>
      </c>
    </row>
    <row r="15" ht="15.0" customHeight="1">
      <c r="A15" s="6" t="s">
        <v>20</v>
      </c>
      <c r="B15" s="7">
        <v>0.0</v>
      </c>
      <c r="C15" s="7">
        <v>0.0</v>
      </c>
      <c r="D15" s="7">
        <v>1.4</v>
      </c>
      <c r="E15" s="7">
        <v>21.0</v>
      </c>
      <c r="F15" s="7">
        <v>21.0</v>
      </c>
      <c r="G15" s="7">
        <v>21.0</v>
      </c>
      <c r="H15" s="7">
        <v>21.7</v>
      </c>
      <c r="I15" s="7">
        <v>21.7</v>
      </c>
      <c r="J15" s="7">
        <v>21.0</v>
      </c>
      <c r="K15" s="7">
        <v>21.7</v>
      </c>
      <c r="L15" s="7">
        <v>11.2</v>
      </c>
      <c r="M15" s="7">
        <v>0.0</v>
      </c>
      <c r="N15" s="7">
        <f t="shared" si="3"/>
        <v>161.7</v>
      </c>
    </row>
    <row r="16" ht="15.0" customHeight="1">
      <c r="A16" s="6" t="s">
        <v>21</v>
      </c>
      <c r="B16" s="7">
        <v>0.0</v>
      </c>
      <c r="C16" s="7">
        <v>0.0</v>
      </c>
      <c r="D16" s="7">
        <v>1.4</v>
      </c>
      <c r="E16" s="7">
        <v>21.0</v>
      </c>
      <c r="F16" s="7">
        <v>21.0</v>
      </c>
      <c r="G16" s="7">
        <v>21.0</v>
      </c>
      <c r="H16" s="7">
        <v>11.2</v>
      </c>
      <c r="I16" s="7">
        <v>0.0</v>
      </c>
      <c r="J16" s="7">
        <v>0.0</v>
      </c>
      <c r="K16" s="7">
        <v>0.0</v>
      </c>
      <c r="L16" s="7">
        <v>0.0</v>
      </c>
      <c r="M16" s="7">
        <v>0.0</v>
      </c>
      <c r="N16" s="7">
        <f t="shared" si="3"/>
        <v>75.6</v>
      </c>
    </row>
    <row r="17" ht="15.0" customHeight="1">
      <c r="A17" s="6" t="s">
        <v>22</v>
      </c>
      <c r="B17" s="7">
        <v>0.0</v>
      </c>
      <c r="C17" s="7">
        <v>0.0</v>
      </c>
      <c r="D17" s="7">
        <v>1.4</v>
      </c>
      <c r="E17" s="7">
        <v>21.0</v>
      </c>
      <c r="F17" s="7">
        <v>0.0</v>
      </c>
      <c r="G17" s="7">
        <v>0.0</v>
      </c>
      <c r="H17" s="7">
        <v>0.0</v>
      </c>
      <c r="I17" s="7">
        <v>0.0</v>
      </c>
      <c r="J17" s="7">
        <v>0.0</v>
      </c>
      <c r="K17" s="7">
        <v>0.0</v>
      </c>
      <c r="L17" s="7">
        <v>0.0</v>
      </c>
      <c r="M17" s="7">
        <v>0.0</v>
      </c>
      <c r="N17" s="7">
        <f t="shared" si="3"/>
        <v>22.4</v>
      </c>
    </row>
    <row r="18" ht="15.0" customHeight="1">
      <c r="A18" s="6" t="s">
        <v>23</v>
      </c>
      <c r="B18" s="7">
        <f t="shared" ref="B18:N18" si="4">SUM(B10:B17)</f>
        <v>75.1</v>
      </c>
      <c r="C18" s="7">
        <f t="shared" si="4"/>
        <v>56.8</v>
      </c>
      <c r="D18" s="7">
        <f t="shared" si="4"/>
        <v>92.4</v>
      </c>
      <c r="E18" s="7">
        <f t="shared" si="4"/>
        <v>84</v>
      </c>
      <c r="F18" s="7">
        <f t="shared" si="4"/>
        <v>63</v>
      </c>
      <c r="G18" s="7">
        <f t="shared" si="4"/>
        <v>75.6</v>
      </c>
      <c r="H18" s="7">
        <f t="shared" si="4"/>
        <v>128.1</v>
      </c>
      <c r="I18" s="7">
        <f t="shared" si="4"/>
        <v>126.7</v>
      </c>
      <c r="J18" s="7">
        <f t="shared" si="4"/>
        <v>99</v>
      </c>
      <c r="K18" s="7">
        <f t="shared" si="4"/>
        <v>80.6</v>
      </c>
      <c r="L18" s="7">
        <f t="shared" si="4"/>
        <v>69.1</v>
      </c>
      <c r="M18" s="7">
        <f t="shared" si="4"/>
        <v>82.6</v>
      </c>
      <c r="N18" s="7">
        <f t="shared" si="4"/>
        <v>1033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279.2</v>
      </c>
      <c r="C20" s="7">
        <v>242.9</v>
      </c>
      <c r="D20" s="7">
        <v>268.6</v>
      </c>
      <c r="E20" s="7">
        <v>282.9</v>
      </c>
      <c r="F20" s="7">
        <v>329.5</v>
      </c>
      <c r="G20" s="7">
        <v>348.2</v>
      </c>
      <c r="H20" s="7">
        <v>412.4</v>
      </c>
      <c r="I20" s="7">
        <v>352.3</v>
      </c>
      <c r="J20" s="7">
        <v>293.1</v>
      </c>
      <c r="K20" s="7">
        <v>276.0</v>
      </c>
      <c r="L20" s="7">
        <v>254.7</v>
      </c>
      <c r="M20" s="7">
        <v>256.9</v>
      </c>
      <c r="N20" s="7">
        <f>SUM(B20:M20)</f>
        <v>3596.7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5">((B20-B9)/B20)*100</f>
        <v>26.8982808</v>
      </c>
      <c r="C22" s="9">
        <f t="shared" si="5"/>
        <v>23.38410869</v>
      </c>
      <c r="D22" s="9">
        <f t="shared" si="5"/>
        <v>34.40059568</v>
      </c>
      <c r="E22" s="9">
        <f t="shared" si="5"/>
        <v>29.69247084</v>
      </c>
      <c r="F22" s="9">
        <f t="shared" si="5"/>
        <v>19.1198786</v>
      </c>
      <c r="G22" s="9">
        <f t="shared" si="5"/>
        <v>21.71165997</v>
      </c>
      <c r="H22" s="9">
        <f t="shared" si="5"/>
        <v>31.06207565</v>
      </c>
      <c r="I22" s="9">
        <f t="shared" si="5"/>
        <v>35.96366733</v>
      </c>
      <c r="J22" s="9">
        <f t="shared" si="5"/>
        <v>33.77686796</v>
      </c>
      <c r="K22" s="9">
        <f t="shared" si="5"/>
        <v>29.20289855</v>
      </c>
      <c r="L22" s="9">
        <f t="shared" si="5"/>
        <v>27.12995681</v>
      </c>
      <c r="M22" s="9">
        <f t="shared" si="5"/>
        <v>32.15258856</v>
      </c>
      <c r="N22" s="9">
        <f t="shared" si="5"/>
        <v>28.72077182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63"/>
    <col customWidth="1" min="2" max="2" width="7.13"/>
    <col customWidth="1" min="3" max="3" width="6.25"/>
    <col customWidth="1" min="4" max="4" width="6.75"/>
    <col customWidth="1" min="5" max="5" width="6.13"/>
    <col customWidth="1" min="6" max="6" width="6.25"/>
    <col customWidth="1" min="7" max="7" width="6.13"/>
    <col customWidth="1" min="8" max="8" width="5.75"/>
    <col customWidth="1" min="9" max="9" width="5.88"/>
    <col customWidth="1" min="10" max="10" width="6.25"/>
    <col customWidth="1" min="11" max="11" width="5.88"/>
    <col customWidth="1" min="12" max="12" width="6.13"/>
    <col customWidth="1" min="13" max="13" width="6.0"/>
    <col customWidth="1" min="14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253.3</v>
      </c>
      <c r="C9" s="7">
        <f t="shared" si="1"/>
        <v>181.9</v>
      </c>
      <c r="D9" s="7">
        <f t="shared" si="1"/>
        <v>205.2</v>
      </c>
      <c r="E9" s="7">
        <f t="shared" si="1"/>
        <v>204.2</v>
      </c>
      <c r="F9" s="7">
        <f t="shared" si="1"/>
        <v>242.7</v>
      </c>
      <c r="G9" s="7">
        <f t="shared" si="1"/>
        <v>241.3</v>
      </c>
      <c r="H9" s="7">
        <f t="shared" si="1"/>
        <v>277.6</v>
      </c>
      <c r="I9" s="7">
        <f t="shared" si="1"/>
        <v>246.6</v>
      </c>
      <c r="J9" s="7">
        <f t="shared" si="1"/>
        <v>225.3</v>
      </c>
      <c r="K9" s="7">
        <f t="shared" si="1"/>
        <v>219</v>
      </c>
      <c r="L9" s="7">
        <f t="shared" si="1"/>
        <v>218.3</v>
      </c>
      <c r="M9" s="7">
        <f t="shared" si="1"/>
        <v>195.7</v>
      </c>
      <c r="N9" s="7">
        <f t="shared" ref="N9:N17" si="2">SUM(B9:M9)</f>
        <v>2711.1</v>
      </c>
    </row>
    <row r="10" ht="15.0" customHeight="1">
      <c r="A10" s="6" t="s">
        <v>15</v>
      </c>
      <c r="B10" s="7">
        <v>4.8</v>
      </c>
      <c r="C10" s="7"/>
      <c r="D10" s="7">
        <v>9.3</v>
      </c>
      <c r="E10" s="7">
        <v>9.0</v>
      </c>
      <c r="F10" s="7">
        <v>9.3</v>
      </c>
      <c r="G10" s="7">
        <v>9.0</v>
      </c>
      <c r="H10" s="7">
        <v>9.3</v>
      </c>
      <c r="I10" s="7">
        <v>9.3</v>
      </c>
      <c r="J10" s="7">
        <v>9.0</v>
      </c>
      <c r="K10" s="7">
        <v>9.3</v>
      </c>
      <c r="L10" s="7">
        <v>9.0</v>
      </c>
      <c r="M10" s="7">
        <v>9.3</v>
      </c>
      <c r="N10" s="7">
        <f t="shared" si="2"/>
        <v>96.6</v>
      </c>
    </row>
    <row r="11" ht="15.0" customHeight="1">
      <c r="A11" s="6" t="s">
        <v>16</v>
      </c>
      <c r="B11" s="7">
        <v>21.7</v>
      </c>
      <c r="C11" s="7">
        <v>19.6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2"/>
        <v>41.3</v>
      </c>
    </row>
    <row r="12" ht="15.0" customHeight="1">
      <c r="A12" s="6" t="s">
        <v>17</v>
      </c>
      <c r="B12" s="7">
        <v>27.9</v>
      </c>
      <c r="C12" s="7">
        <v>25.2</v>
      </c>
      <c r="D12" s="7">
        <v>27.9</v>
      </c>
      <c r="E12" s="7">
        <v>27.0</v>
      </c>
      <c r="F12" s="7">
        <v>27.9</v>
      </c>
      <c r="G12" s="7">
        <v>27.0</v>
      </c>
      <c r="H12" s="7">
        <v>27.9</v>
      </c>
      <c r="I12" s="7">
        <v>9.0</v>
      </c>
      <c r="J12" s="7"/>
      <c r="K12" s="7"/>
      <c r="L12" s="7"/>
      <c r="M12" s="7"/>
      <c r="N12" s="7">
        <f t="shared" si="2"/>
        <v>199.8</v>
      </c>
    </row>
    <row r="13" ht="15.0" customHeight="1">
      <c r="A13" s="6" t="s">
        <v>18</v>
      </c>
      <c r="B13" s="7">
        <v>0.0</v>
      </c>
      <c r="C13" s="7"/>
      <c r="D13" s="7"/>
      <c r="E13" s="7">
        <v>19.8</v>
      </c>
      <c r="F13" s="7">
        <v>27.9</v>
      </c>
      <c r="G13" s="7">
        <v>27.0</v>
      </c>
      <c r="H13" s="7">
        <v>27.9</v>
      </c>
      <c r="I13" s="7">
        <v>9.0</v>
      </c>
      <c r="J13" s="7">
        <v>27.0</v>
      </c>
      <c r="K13" s="7">
        <v>27.9</v>
      </c>
      <c r="L13" s="7">
        <v>27.0</v>
      </c>
      <c r="M13" s="7">
        <v>27.9</v>
      </c>
      <c r="N13" s="7">
        <f t="shared" si="2"/>
        <v>221.4</v>
      </c>
    </row>
    <row r="14" ht="15.0" customHeight="1">
      <c r="A14" s="6" t="s">
        <v>19</v>
      </c>
      <c r="B14" s="7">
        <v>0.0</v>
      </c>
      <c r="C14" s="7"/>
      <c r="D14" s="7"/>
      <c r="E14" s="7"/>
      <c r="F14" s="7"/>
      <c r="G14" s="7"/>
      <c r="H14" s="7"/>
      <c r="I14" s="7">
        <v>7.7</v>
      </c>
      <c r="J14" s="7"/>
      <c r="K14" s="7"/>
      <c r="L14" s="7"/>
      <c r="M14" s="7"/>
      <c r="N14" s="8">
        <f t="shared" si="2"/>
        <v>7.7</v>
      </c>
    </row>
    <row r="15" ht="15.0" customHeight="1">
      <c r="A15" s="6" t="s">
        <v>20</v>
      </c>
      <c r="B15" s="7">
        <v>0.0</v>
      </c>
      <c r="C15" s="7"/>
      <c r="D15" s="7"/>
      <c r="E15" s="7"/>
      <c r="F15" s="7"/>
      <c r="G15" s="7">
        <v>2.1</v>
      </c>
      <c r="H15" s="7"/>
      <c r="I15" s="7"/>
      <c r="J15" s="7"/>
      <c r="K15" s="7"/>
      <c r="L15" s="7"/>
      <c r="M15" s="7"/>
      <c r="N15" s="7">
        <f t="shared" si="2"/>
        <v>2.1</v>
      </c>
    </row>
    <row r="16" ht="15.0" customHeight="1">
      <c r="A16" s="6" t="s">
        <v>21</v>
      </c>
      <c r="B16" s="7">
        <v>0.0</v>
      </c>
      <c r="C16" s="7"/>
      <c r="D16" s="7"/>
      <c r="E16" s="7"/>
      <c r="F16" s="7"/>
      <c r="G16" s="7">
        <v>1.4</v>
      </c>
      <c r="H16" s="7"/>
      <c r="I16" s="7">
        <v>14.0</v>
      </c>
      <c r="J16" s="7"/>
      <c r="K16" s="7"/>
      <c r="L16" s="7"/>
      <c r="M16" s="7"/>
      <c r="N16" s="7">
        <f t="shared" si="2"/>
        <v>15.4</v>
      </c>
    </row>
    <row r="17" ht="15.0" customHeight="1">
      <c r="A17" s="6" t="s">
        <v>22</v>
      </c>
      <c r="B17" s="7">
        <v>0.0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si="2"/>
        <v>0</v>
      </c>
    </row>
    <row r="18" ht="15.0" customHeight="1">
      <c r="A18" s="6" t="s">
        <v>23</v>
      </c>
      <c r="B18" s="7"/>
      <c r="C18" s="7">
        <f t="shared" ref="C18:N18" si="3">SUM(C10:C17)</f>
        <v>44.8</v>
      </c>
      <c r="D18" s="7">
        <f t="shared" si="3"/>
        <v>37.2</v>
      </c>
      <c r="E18" s="7">
        <f t="shared" si="3"/>
        <v>55.8</v>
      </c>
      <c r="F18" s="7">
        <f t="shared" si="3"/>
        <v>65.1</v>
      </c>
      <c r="G18" s="7">
        <f t="shared" si="3"/>
        <v>66.5</v>
      </c>
      <c r="H18" s="7">
        <f t="shared" si="3"/>
        <v>65.1</v>
      </c>
      <c r="I18" s="7">
        <f t="shared" si="3"/>
        <v>49</v>
      </c>
      <c r="J18" s="7">
        <f t="shared" si="3"/>
        <v>36</v>
      </c>
      <c r="K18" s="7">
        <f t="shared" si="3"/>
        <v>37.2</v>
      </c>
      <c r="L18" s="7">
        <f t="shared" si="3"/>
        <v>36</v>
      </c>
      <c r="M18" s="7">
        <f t="shared" si="3"/>
        <v>37.2</v>
      </c>
      <c r="N18" s="7">
        <f t="shared" si="3"/>
        <v>584.3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253.3</v>
      </c>
      <c r="C20" s="7">
        <v>226.7</v>
      </c>
      <c r="D20" s="7">
        <v>242.4</v>
      </c>
      <c r="E20" s="7">
        <v>260.0</v>
      </c>
      <c r="F20" s="7">
        <v>307.8</v>
      </c>
      <c r="G20" s="7">
        <v>307.8</v>
      </c>
      <c r="H20" s="7">
        <v>342.7</v>
      </c>
      <c r="I20" s="7">
        <v>295.6</v>
      </c>
      <c r="J20" s="7">
        <v>261.3</v>
      </c>
      <c r="K20" s="7">
        <v>256.2</v>
      </c>
      <c r="L20" s="7">
        <v>254.3</v>
      </c>
      <c r="M20" s="7">
        <v>232.9</v>
      </c>
      <c r="N20" s="7">
        <f>SUM(B20:M20)</f>
        <v>3241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0</v>
      </c>
      <c r="C22" s="9">
        <f t="shared" si="4"/>
        <v>19.76179974</v>
      </c>
      <c r="D22" s="9">
        <f t="shared" si="4"/>
        <v>15.34653465</v>
      </c>
      <c r="E22" s="9">
        <f t="shared" si="4"/>
        <v>21.46153846</v>
      </c>
      <c r="F22" s="9">
        <f t="shared" si="4"/>
        <v>21.15009747</v>
      </c>
      <c r="G22" s="9">
        <f t="shared" si="4"/>
        <v>21.60493827</v>
      </c>
      <c r="H22" s="9">
        <f t="shared" si="4"/>
        <v>18.99620659</v>
      </c>
      <c r="I22" s="9">
        <f t="shared" si="4"/>
        <v>16.57645467</v>
      </c>
      <c r="J22" s="9">
        <f t="shared" si="4"/>
        <v>13.77726751</v>
      </c>
      <c r="K22" s="9">
        <f t="shared" si="4"/>
        <v>14.51990632</v>
      </c>
      <c r="L22" s="9">
        <f t="shared" si="4"/>
        <v>14.15650806</v>
      </c>
      <c r="M22" s="9">
        <f t="shared" si="4"/>
        <v>15.9725204</v>
      </c>
      <c r="N22" s="9">
        <f t="shared" si="4"/>
        <v>16.34989201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64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196</v>
      </c>
      <c r="C9" s="7">
        <f t="shared" si="1"/>
        <v>177.3</v>
      </c>
      <c r="D9" s="7">
        <f t="shared" si="1"/>
        <v>181.5</v>
      </c>
      <c r="E9" s="7">
        <f t="shared" si="1"/>
        <v>193.6</v>
      </c>
      <c r="F9" s="7">
        <f t="shared" si="1"/>
        <v>228.2</v>
      </c>
      <c r="G9" s="7">
        <f t="shared" si="1"/>
        <v>241.9</v>
      </c>
      <c r="H9" s="7">
        <f t="shared" si="1"/>
        <v>304.8</v>
      </c>
      <c r="I9" s="7">
        <f t="shared" si="1"/>
        <v>274.1</v>
      </c>
      <c r="J9" s="7">
        <f t="shared" si="1"/>
        <v>202.3</v>
      </c>
      <c r="K9" s="7">
        <f t="shared" si="1"/>
        <v>227.8</v>
      </c>
      <c r="L9" s="7">
        <f t="shared" si="1"/>
        <v>221.3</v>
      </c>
      <c r="M9" s="7">
        <f t="shared" si="1"/>
        <v>207.3</v>
      </c>
      <c r="N9" s="7">
        <f t="shared" ref="N9:N17" si="2">SUM(B9:M9)</f>
        <v>2656.1</v>
      </c>
    </row>
    <row r="10" ht="15.0" customHeight="1">
      <c r="A10" s="6" t="s">
        <v>15</v>
      </c>
      <c r="B10" s="7">
        <v>9.3</v>
      </c>
      <c r="C10" s="7">
        <v>8.7</v>
      </c>
      <c r="D10" s="7">
        <v>9.3</v>
      </c>
      <c r="E10" s="7">
        <v>9.0</v>
      </c>
      <c r="F10" s="7">
        <v>9.3</v>
      </c>
      <c r="G10" s="7">
        <v>9.0</v>
      </c>
      <c r="H10" s="7"/>
      <c r="I10" s="7"/>
      <c r="J10" s="7"/>
      <c r="K10" s="7"/>
      <c r="L10" s="7"/>
      <c r="M10" s="7"/>
      <c r="N10" s="7">
        <f t="shared" si="2"/>
        <v>54.6</v>
      </c>
    </row>
    <row r="11" ht="15.0" customHeight="1">
      <c r="A11" s="6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v>19.6</v>
      </c>
      <c r="M11" s="7">
        <v>21.7</v>
      </c>
      <c r="N11" s="7">
        <f t="shared" si="2"/>
        <v>41.3</v>
      </c>
    </row>
    <row r="12" ht="15.0" customHeight="1">
      <c r="A12" s="6" t="s">
        <v>17</v>
      </c>
      <c r="B12" s="7"/>
      <c r="C12" s="7"/>
      <c r="D12" s="7"/>
      <c r="E12" s="7"/>
      <c r="F12" s="7"/>
      <c r="G12" s="7"/>
      <c r="H12" s="7">
        <v>16.2</v>
      </c>
      <c r="I12" s="7">
        <v>27.9</v>
      </c>
      <c r="J12" s="7">
        <v>27.0</v>
      </c>
      <c r="K12" s="7">
        <v>23.4</v>
      </c>
      <c r="L12" s="7"/>
      <c r="M12" s="7"/>
      <c r="N12" s="7">
        <f t="shared" si="2"/>
        <v>94.5</v>
      </c>
    </row>
    <row r="13" ht="15.0" customHeight="1">
      <c r="A13" s="6" t="s">
        <v>18</v>
      </c>
      <c r="B13" s="7">
        <v>27.9</v>
      </c>
      <c r="C13" s="7">
        <v>26.1</v>
      </c>
      <c r="D13" s="7">
        <v>27.9</v>
      </c>
      <c r="E13" s="7">
        <v>27.0</v>
      </c>
      <c r="F13" s="7">
        <v>27.9</v>
      </c>
      <c r="G13" s="7">
        <v>27.0</v>
      </c>
      <c r="H13" s="7">
        <v>11.7</v>
      </c>
      <c r="I13" s="7"/>
      <c r="J13" s="7">
        <v>3.6</v>
      </c>
      <c r="K13" s="7"/>
      <c r="L13" s="7"/>
      <c r="M13" s="7"/>
      <c r="N13" s="7">
        <f t="shared" si="2"/>
        <v>179.1</v>
      </c>
    </row>
    <row r="14" ht="15.0" customHeight="1">
      <c r="A14" s="6" t="s">
        <v>19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2"/>
        <v>0</v>
      </c>
    </row>
    <row r="15" ht="15.0" customHeight="1">
      <c r="A15" s="6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f t="shared" si="2"/>
        <v>0</v>
      </c>
    </row>
    <row r="16" ht="15.0" customHeight="1">
      <c r="A16" s="6" t="s">
        <v>21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 t="shared" si="2"/>
        <v>0</v>
      </c>
    </row>
    <row r="17" ht="15.0" customHeight="1">
      <c r="A17" s="6" t="s">
        <v>22</v>
      </c>
      <c r="B17" s="7"/>
      <c r="C17" s="7"/>
      <c r="D17" s="7"/>
      <c r="E17" s="7"/>
      <c r="F17" s="7"/>
      <c r="G17" s="7"/>
      <c r="H17" s="7"/>
      <c r="I17" s="7"/>
      <c r="J17" s="7">
        <v>21.0</v>
      </c>
      <c r="K17" s="7">
        <v>21.7</v>
      </c>
      <c r="L17" s="7">
        <v>21.0</v>
      </c>
      <c r="M17" s="7">
        <v>21.7</v>
      </c>
      <c r="N17" s="7">
        <f t="shared" si="2"/>
        <v>85.4</v>
      </c>
    </row>
    <row r="18" ht="15.0" customHeight="1">
      <c r="A18" s="6" t="s">
        <v>23</v>
      </c>
      <c r="B18" s="7">
        <f t="shared" ref="B18:N18" si="3">SUM(B10:B17)</f>
        <v>37.2</v>
      </c>
      <c r="C18" s="7">
        <f t="shared" si="3"/>
        <v>34.8</v>
      </c>
      <c r="D18" s="7">
        <f t="shared" si="3"/>
        <v>37.2</v>
      </c>
      <c r="E18" s="7">
        <f t="shared" si="3"/>
        <v>36</v>
      </c>
      <c r="F18" s="7">
        <f t="shared" si="3"/>
        <v>37.2</v>
      </c>
      <c r="G18" s="7">
        <f t="shared" si="3"/>
        <v>36</v>
      </c>
      <c r="H18" s="7">
        <f t="shared" si="3"/>
        <v>27.9</v>
      </c>
      <c r="I18" s="7">
        <f t="shared" si="3"/>
        <v>27.9</v>
      </c>
      <c r="J18" s="7">
        <f t="shared" si="3"/>
        <v>51.6</v>
      </c>
      <c r="K18" s="7">
        <f t="shared" si="3"/>
        <v>45.1</v>
      </c>
      <c r="L18" s="7">
        <f t="shared" si="3"/>
        <v>40.6</v>
      </c>
      <c r="M18" s="7">
        <f t="shared" si="3"/>
        <v>43.4</v>
      </c>
      <c r="N18" s="7">
        <f t="shared" si="3"/>
        <v>454.9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233.2</v>
      </c>
      <c r="C20" s="7">
        <v>212.1</v>
      </c>
      <c r="D20" s="7">
        <v>218.7</v>
      </c>
      <c r="E20" s="7">
        <v>229.6</v>
      </c>
      <c r="F20" s="7">
        <v>265.4</v>
      </c>
      <c r="G20" s="7">
        <v>277.9</v>
      </c>
      <c r="H20" s="7">
        <v>332.7</v>
      </c>
      <c r="I20" s="7">
        <v>302.0</v>
      </c>
      <c r="J20" s="7">
        <v>253.9</v>
      </c>
      <c r="K20" s="7">
        <v>272.9</v>
      </c>
      <c r="L20" s="7">
        <v>261.9</v>
      </c>
      <c r="M20" s="7">
        <v>250.7</v>
      </c>
      <c r="N20" s="7">
        <f>SUM(B20:M20)</f>
        <v>3111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30.0" customHeight="1">
      <c r="A22" s="6" t="s">
        <v>25</v>
      </c>
      <c r="B22" s="9">
        <f t="shared" ref="B22:N22" si="4">((B20-B9)/B20)*100</f>
        <v>15.95197256</v>
      </c>
      <c r="C22" s="9">
        <f t="shared" si="4"/>
        <v>16.40735502</v>
      </c>
      <c r="D22" s="9">
        <f t="shared" si="4"/>
        <v>17.00960219</v>
      </c>
      <c r="E22" s="9">
        <f t="shared" si="4"/>
        <v>15.67944251</v>
      </c>
      <c r="F22" s="9">
        <f t="shared" si="4"/>
        <v>14.01657875</v>
      </c>
      <c r="G22" s="9">
        <f t="shared" si="4"/>
        <v>12.95430011</v>
      </c>
      <c r="H22" s="9">
        <f t="shared" si="4"/>
        <v>8.385933273</v>
      </c>
      <c r="I22" s="9">
        <f t="shared" si="4"/>
        <v>9.238410596</v>
      </c>
      <c r="J22" s="9">
        <f t="shared" si="4"/>
        <v>20.3229618</v>
      </c>
      <c r="K22" s="9">
        <f t="shared" si="4"/>
        <v>16.52620007</v>
      </c>
      <c r="L22" s="9">
        <f t="shared" si="4"/>
        <v>15.50210004</v>
      </c>
      <c r="M22" s="9">
        <f t="shared" si="4"/>
        <v>17.31152772</v>
      </c>
      <c r="N22" s="9">
        <f t="shared" si="4"/>
        <v>14.62230794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259.9</v>
      </c>
      <c r="C9" s="7">
        <f t="shared" si="1"/>
        <v>246.4</v>
      </c>
      <c r="D9" s="7">
        <f t="shared" si="1"/>
        <v>266.2</v>
      </c>
      <c r="E9" s="7">
        <f t="shared" si="1"/>
        <v>273.3</v>
      </c>
      <c r="F9" s="7">
        <f t="shared" si="1"/>
        <v>288.1</v>
      </c>
      <c r="G9" s="7">
        <f t="shared" si="1"/>
        <v>254.2</v>
      </c>
      <c r="H9" s="7">
        <f t="shared" si="1"/>
        <v>289.9</v>
      </c>
      <c r="I9" s="7">
        <f t="shared" si="1"/>
        <v>269.6</v>
      </c>
      <c r="J9" s="7">
        <f t="shared" si="1"/>
        <v>228.7</v>
      </c>
      <c r="K9" s="7">
        <f t="shared" si="1"/>
        <v>277.6</v>
      </c>
      <c r="L9" s="7">
        <f t="shared" si="1"/>
        <v>268.4</v>
      </c>
      <c r="M9" s="7">
        <f t="shared" si="1"/>
        <v>293.1</v>
      </c>
      <c r="N9" s="7">
        <f t="shared" ref="N9:N17" si="2">SUM(B9:M9)</f>
        <v>3215.4</v>
      </c>
    </row>
    <row r="10" ht="15.0" customHeight="1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2"/>
        <v>0</v>
      </c>
    </row>
    <row r="11" ht="15.0" customHeight="1">
      <c r="A11" s="6" t="s">
        <v>16</v>
      </c>
      <c r="B11" s="7">
        <v>14.0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2"/>
        <v>14</v>
      </c>
    </row>
    <row r="12" ht="15.0" customHeight="1">
      <c r="A12" s="6" t="s">
        <v>17</v>
      </c>
      <c r="B12" s="7"/>
      <c r="C12" s="7"/>
      <c r="D12" s="7"/>
      <c r="E12" s="7">
        <v>1.8</v>
      </c>
      <c r="F12" s="7">
        <v>27.9</v>
      </c>
      <c r="G12" s="7">
        <v>27.0</v>
      </c>
      <c r="H12" s="7">
        <v>27.9</v>
      </c>
      <c r="I12" s="7">
        <v>27.9</v>
      </c>
      <c r="J12" s="7">
        <v>27.0</v>
      </c>
      <c r="K12" s="7">
        <v>27.9</v>
      </c>
      <c r="L12" s="7">
        <v>12.6</v>
      </c>
      <c r="M12" s="7"/>
      <c r="N12" s="7">
        <f t="shared" si="2"/>
        <v>180</v>
      </c>
    </row>
    <row r="13" ht="15.0" customHeight="1">
      <c r="A13" s="6" t="s">
        <v>18</v>
      </c>
      <c r="B13" s="7"/>
      <c r="C13" s="7"/>
      <c r="D13" s="7"/>
      <c r="E13" s="7">
        <v>1.8</v>
      </c>
      <c r="F13" s="7">
        <v>27.9</v>
      </c>
      <c r="G13" s="7">
        <v>27.0</v>
      </c>
      <c r="H13" s="7">
        <v>27.9</v>
      </c>
      <c r="I13" s="7">
        <v>27.9</v>
      </c>
      <c r="J13" s="7">
        <v>27.0</v>
      </c>
      <c r="K13" s="7">
        <v>27.9</v>
      </c>
      <c r="L13" s="7">
        <v>12.6</v>
      </c>
      <c r="M13" s="7"/>
      <c r="N13" s="7">
        <f t="shared" si="2"/>
        <v>180</v>
      </c>
    </row>
    <row r="14" ht="15.0" customHeight="1">
      <c r="A14" s="6" t="s">
        <v>19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2"/>
        <v>0</v>
      </c>
    </row>
    <row r="15" ht="15.0" customHeight="1">
      <c r="A15" s="6" t="s">
        <v>20</v>
      </c>
      <c r="B15" s="7"/>
      <c r="C15" s="7"/>
      <c r="D15" s="7"/>
      <c r="E15" s="7"/>
      <c r="F15" s="7"/>
      <c r="G15" s="7">
        <v>14.0</v>
      </c>
      <c r="H15" s="7">
        <v>21.7</v>
      </c>
      <c r="I15" s="7">
        <v>2.8</v>
      </c>
      <c r="J15" s="7"/>
      <c r="K15" s="7"/>
      <c r="L15" s="7"/>
      <c r="M15" s="7"/>
      <c r="N15" s="7">
        <f t="shared" si="2"/>
        <v>38.5</v>
      </c>
    </row>
    <row r="16" ht="15.0" customHeight="1">
      <c r="A16" s="6" t="s">
        <v>21</v>
      </c>
      <c r="B16" s="7"/>
      <c r="C16" s="7"/>
      <c r="D16" s="7"/>
      <c r="E16" s="7"/>
      <c r="F16" s="7"/>
      <c r="G16" s="7">
        <v>7.0</v>
      </c>
      <c r="H16" s="7">
        <v>21.7</v>
      </c>
      <c r="I16" s="7">
        <v>21.7</v>
      </c>
      <c r="J16" s="7">
        <v>21.0</v>
      </c>
      <c r="K16" s="7"/>
      <c r="L16" s="7"/>
      <c r="M16" s="7"/>
      <c r="N16" s="7">
        <f t="shared" si="2"/>
        <v>71.4</v>
      </c>
    </row>
    <row r="17" ht="15.0" customHeight="1">
      <c r="A17" s="6" t="s">
        <v>22</v>
      </c>
      <c r="B17" s="7"/>
      <c r="C17" s="7"/>
      <c r="D17" s="7"/>
      <c r="E17" s="7"/>
      <c r="F17" s="7"/>
      <c r="G17" s="7">
        <v>14.0</v>
      </c>
      <c r="H17" s="7">
        <v>7.0</v>
      </c>
      <c r="I17" s="7">
        <v>21.7</v>
      </c>
      <c r="J17" s="7">
        <v>21.0</v>
      </c>
      <c r="K17" s="7"/>
      <c r="L17" s="7"/>
      <c r="M17" s="7"/>
      <c r="N17" s="7">
        <f t="shared" si="2"/>
        <v>63.7</v>
      </c>
    </row>
    <row r="18" ht="15.0" customHeight="1">
      <c r="A18" s="6" t="s">
        <v>23</v>
      </c>
      <c r="B18" s="7">
        <f t="shared" ref="B18:N18" si="3">SUM(B10:B17)</f>
        <v>14</v>
      </c>
      <c r="C18" s="7">
        <f t="shared" si="3"/>
        <v>0</v>
      </c>
      <c r="D18" s="7">
        <f t="shared" si="3"/>
        <v>0</v>
      </c>
      <c r="E18" s="7">
        <f t="shared" si="3"/>
        <v>3.6</v>
      </c>
      <c r="F18" s="7">
        <f t="shared" si="3"/>
        <v>55.8</v>
      </c>
      <c r="G18" s="7">
        <f t="shared" si="3"/>
        <v>89</v>
      </c>
      <c r="H18" s="7">
        <f t="shared" si="3"/>
        <v>106.2</v>
      </c>
      <c r="I18" s="7">
        <f t="shared" si="3"/>
        <v>102</v>
      </c>
      <c r="J18" s="7">
        <f t="shared" si="3"/>
        <v>96</v>
      </c>
      <c r="K18" s="7">
        <f t="shared" si="3"/>
        <v>55.8</v>
      </c>
      <c r="L18" s="7">
        <f t="shared" si="3"/>
        <v>25.2</v>
      </c>
      <c r="M18" s="7">
        <f t="shared" si="3"/>
        <v>0</v>
      </c>
      <c r="N18" s="7">
        <f t="shared" si="3"/>
        <v>547.6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273.9</v>
      </c>
      <c r="C20" s="7">
        <v>246.4</v>
      </c>
      <c r="D20" s="7">
        <v>266.2</v>
      </c>
      <c r="E20" s="7">
        <v>276.9</v>
      </c>
      <c r="F20" s="7">
        <v>343.9</v>
      </c>
      <c r="G20" s="7">
        <v>343.2</v>
      </c>
      <c r="H20" s="7">
        <v>396.1</v>
      </c>
      <c r="I20" s="7">
        <v>371.6</v>
      </c>
      <c r="J20" s="7">
        <v>324.7</v>
      </c>
      <c r="K20" s="7">
        <v>333.4</v>
      </c>
      <c r="L20" s="7">
        <v>293.6</v>
      </c>
      <c r="M20" s="7">
        <v>293.1</v>
      </c>
      <c r="N20" s="7">
        <f>SUM(B20:M20)</f>
        <v>3763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45.0" customHeight="1">
      <c r="A22" s="6" t="s">
        <v>25</v>
      </c>
      <c r="B22" s="9">
        <f t="shared" ref="B22:N22" si="4">((B20-B9)/B20)*100</f>
        <v>5.111354509</v>
      </c>
      <c r="C22" s="9">
        <f t="shared" si="4"/>
        <v>0</v>
      </c>
      <c r="D22" s="9">
        <f t="shared" si="4"/>
        <v>0</v>
      </c>
      <c r="E22" s="9">
        <f t="shared" si="4"/>
        <v>1.300108342</v>
      </c>
      <c r="F22" s="9">
        <f t="shared" si="4"/>
        <v>16.22564699</v>
      </c>
      <c r="G22" s="9">
        <f t="shared" si="4"/>
        <v>25.93240093</v>
      </c>
      <c r="H22" s="9">
        <f t="shared" si="4"/>
        <v>26.81141126</v>
      </c>
      <c r="I22" s="9">
        <f t="shared" si="4"/>
        <v>27.44886975</v>
      </c>
      <c r="J22" s="9">
        <f t="shared" si="4"/>
        <v>29.565753</v>
      </c>
      <c r="K22" s="9">
        <f t="shared" si="4"/>
        <v>16.73665267</v>
      </c>
      <c r="L22" s="9">
        <f t="shared" si="4"/>
        <v>8.583106267</v>
      </c>
      <c r="M22" s="9">
        <f t="shared" si="4"/>
        <v>0</v>
      </c>
      <c r="N22" s="9">
        <f t="shared" si="4"/>
        <v>14.55221897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66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318.6</v>
      </c>
      <c r="C9" s="7">
        <f t="shared" si="1"/>
        <v>282.3</v>
      </c>
      <c r="D9" s="7">
        <f t="shared" si="1"/>
        <v>296</v>
      </c>
      <c r="E9" s="7">
        <f t="shared" si="1"/>
        <v>239.5</v>
      </c>
      <c r="F9" s="7">
        <f t="shared" si="1"/>
        <v>289.5</v>
      </c>
      <c r="G9" s="7">
        <f t="shared" si="1"/>
        <v>339.3</v>
      </c>
      <c r="H9" s="7">
        <f t="shared" si="1"/>
        <v>363.8</v>
      </c>
      <c r="I9" s="7">
        <f t="shared" si="1"/>
        <v>300.6</v>
      </c>
      <c r="J9" s="7">
        <f t="shared" si="1"/>
        <v>285.3</v>
      </c>
      <c r="K9" s="7">
        <f t="shared" si="1"/>
        <v>242.5</v>
      </c>
      <c r="L9" s="7">
        <f t="shared" si="1"/>
        <v>242.7</v>
      </c>
      <c r="M9" s="7">
        <f t="shared" si="1"/>
        <v>233.1</v>
      </c>
      <c r="N9" s="7">
        <f t="shared" ref="N9:N17" si="2">SUM(B9:M9)</f>
        <v>3433.2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0.0</v>
      </c>
      <c r="E11" s="7">
        <v>0.0</v>
      </c>
      <c r="F11" s="7">
        <v>0.0</v>
      </c>
      <c r="G11" s="7">
        <v>0.0</v>
      </c>
      <c r="H11" s="7">
        <v>0.0</v>
      </c>
      <c r="I11" s="7">
        <v>5.4</v>
      </c>
      <c r="J11" s="7">
        <v>27.0</v>
      </c>
      <c r="K11" s="7">
        <v>27.0</v>
      </c>
      <c r="L11" s="7">
        <v>0.0</v>
      </c>
      <c r="M11" s="7">
        <v>18.9</v>
      </c>
      <c r="N11" s="7">
        <f t="shared" si="2"/>
        <v>78.3</v>
      </c>
    </row>
    <row r="12" ht="15.0" customHeight="1">
      <c r="A12" s="6" t="s">
        <v>17</v>
      </c>
      <c r="B12" s="7">
        <v>0.0</v>
      </c>
      <c r="C12" s="7">
        <v>0.0</v>
      </c>
      <c r="D12" s="7">
        <v>0.0</v>
      </c>
      <c r="E12" s="7">
        <v>9.0</v>
      </c>
      <c r="F12" s="7">
        <v>9.3</v>
      </c>
      <c r="G12" s="7">
        <v>7.2</v>
      </c>
      <c r="H12" s="7">
        <v>3.6</v>
      </c>
      <c r="I12" s="7">
        <v>3.9</v>
      </c>
      <c r="J12" s="7">
        <v>0.0</v>
      </c>
      <c r="K12" s="7">
        <v>0.3</v>
      </c>
      <c r="L12" s="7">
        <v>9.0</v>
      </c>
      <c r="M12" s="7">
        <v>9.3</v>
      </c>
      <c r="N12" s="7">
        <f t="shared" si="2"/>
        <v>51.6</v>
      </c>
    </row>
    <row r="13" ht="15.0" customHeight="1">
      <c r="A13" s="6" t="s">
        <v>18</v>
      </c>
      <c r="B13" s="7">
        <v>0.0</v>
      </c>
      <c r="C13" s="7">
        <v>0.0</v>
      </c>
      <c r="D13" s="7">
        <v>5.7</v>
      </c>
      <c r="E13" s="7">
        <v>5.1</v>
      </c>
      <c r="F13" s="7">
        <v>0.6</v>
      </c>
      <c r="G13" s="7">
        <v>7.2</v>
      </c>
      <c r="H13" s="7">
        <v>0.6</v>
      </c>
      <c r="I13" s="7">
        <v>3.9</v>
      </c>
      <c r="J13" s="7">
        <v>0.0</v>
      </c>
      <c r="K13" s="7">
        <v>0.3</v>
      </c>
      <c r="L13" s="7">
        <v>2.1</v>
      </c>
      <c r="M13" s="7">
        <v>0.0</v>
      </c>
      <c r="N13" s="7">
        <f t="shared" si="2"/>
        <v>25.5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27.0</v>
      </c>
      <c r="F15" s="7">
        <v>27.9</v>
      </c>
      <c r="G15" s="7">
        <v>0.0</v>
      </c>
      <c r="H15" s="7">
        <v>0.0</v>
      </c>
      <c r="I15" s="7">
        <v>0.0</v>
      </c>
      <c r="J15" s="7">
        <v>0.0</v>
      </c>
      <c r="K15" s="7">
        <v>0.0</v>
      </c>
      <c r="L15" s="7">
        <v>0.0</v>
      </c>
      <c r="M15" s="7">
        <v>0.0</v>
      </c>
      <c r="N15" s="7">
        <f t="shared" si="2"/>
        <v>54.9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0.0</v>
      </c>
      <c r="F16" s="7">
        <v>0.0</v>
      </c>
      <c r="G16" s="7">
        <v>21.6</v>
      </c>
      <c r="H16" s="7">
        <v>17.1</v>
      </c>
      <c r="I16" s="7">
        <v>27.9</v>
      </c>
      <c r="J16" s="7">
        <v>27.0</v>
      </c>
      <c r="K16" s="7">
        <v>18.9</v>
      </c>
      <c r="L16" s="7">
        <v>0.0</v>
      </c>
      <c r="M16" s="7">
        <v>0.0</v>
      </c>
      <c r="N16" s="7">
        <f t="shared" si="2"/>
        <v>112.5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0.0</v>
      </c>
      <c r="F17" s="7">
        <v>0.0</v>
      </c>
      <c r="G17" s="7">
        <v>0.0</v>
      </c>
      <c r="H17" s="7">
        <v>8.1</v>
      </c>
      <c r="I17" s="7">
        <v>27.9</v>
      </c>
      <c r="J17" s="7">
        <v>27.0</v>
      </c>
      <c r="K17" s="7">
        <v>27.9</v>
      </c>
      <c r="L17" s="7">
        <v>0.0</v>
      </c>
      <c r="M17" s="7">
        <v>0.0</v>
      </c>
      <c r="N17" s="7">
        <f t="shared" si="2"/>
        <v>90.9</v>
      </c>
    </row>
    <row r="18" ht="15.0" customHeight="1">
      <c r="A18" s="6" t="s">
        <v>23</v>
      </c>
      <c r="B18" s="7">
        <f t="shared" ref="B18:N18" si="3">SUM(B10:B17)</f>
        <v>0</v>
      </c>
      <c r="C18" s="7">
        <f t="shared" si="3"/>
        <v>0</v>
      </c>
      <c r="D18" s="7">
        <f t="shared" si="3"/>
        <v>5.7</v>
      </c>
      <c r="E18" s="7">
        <f t="shared" si="3"/>
        <v>41.1</v>
      </c>
      <c r="F18" s="7">
        <f t="shared" si="3"/>
        <v>37.8</v>
      </c>
      <c r="G18" s="7">
        <f t="shared" si="3"/>
        <v>36</v>
      </c>
      <c r="H18" s="7">
        <f t="shared" si="3"/>
        <v>29.4</v>
      </c>
      <c r="I18" s="7">
        <f t="shared" si="3"/>
        <v>69</v>
      </c>
      <c r="J18" s="7">
        <f t="shared" si="3"/>
        <v>81</v>
      </c>
      <c r="K18" s="7">
        <f t="shared" si="3"/>
        <v>74.4</v>
      </c>
      <c r="L18" s="7">
        <f t="shared" si="3"/>
        <v>11.1</v>
      </c>
      <c r="M18" s="7">
        <f t="shared" si="3"/>
        <v>28.2</v>
      </c>
      <c r="N18" s="7">
        <f t="shared" si="3"/>
        <v>413.7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318.6</v>
      </c>
      <c r="C20" s="7">
        <v>282.3</v>
      </c>
      <c r="D20" s="7">
        <v>301.7</v>
      </c>
      <c r="E20" s="7">
        <v>280.6</v>
      </c>
      <c r="F20" s="7">
        <v>327.3</v>
      </c>
      <c r="G20" s="7">
        <v>375.3</v>
      </c>
      <c r="H20" s="7">
        <v>393.2</v>
      </c>
      <c r="I20" s="7">
        <v>369.6</v>
      </c>
      <c r="J20" s="7">
        <v>366.3</v>
      </c>
      <c r="K20" s="7">
        <v>316.9</v>
      </c>
      <c r="L20" s="7">
        <v>253.8</v>
      </c>
      <c r="M20" s="7">
        <v>261.3</v>
      </c>
      <c r="N20" s="7">
        <f>SUM(B20:M20)</f>
        <v>3846.9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45.0" customHeight="1">
      <c r="A22" s="6" t="s">
        <v>25</v>
      </c>
      <c r="B22" s="9">
        <f t="shared" ref="B22:N22" si="4">((B20-B9)/B20)*100</f>
        <v>0</v>
      </c>
      <c r="C22" s="9">
        <f t="shared" si="4"/>
        <v>0</v>
      </c>
      <c r="D22" s="9">
        <f t="shared" si="4"/>
        <v>1.889294001</v>
      </c>
      <c r="E22" s="9">
        <f t="shared" si="4"/>
        <v>14.6471846</v>
      </c>
      <c r="F22" s="9">
        <f t="shared" si="4"/>
        <v>11.54903758</v>
      </c>
      <c r="G22" s="9">
        <f t="shared" si="4"/>
        <v>9.592326139</v>
      </c>
      <c r="H22" s="9">
        <f t="shared" si="4"/>
        <v>7.477110885</v>
      </c>
      <c r="I22" s="9">
        <f t="shared" si="4"/>
        <v>18.66883117</v>
      </c>
      <c r="J22" s="9">
        <f t="shared" si="4"/>
        <v>22.11302211</v>
      </c>
      <c r="K22" s="9">
        <f t="shared" si="4"/>
        <v>23.47743768</v>
      </c>
      <c r="L22" s="9">
        <f t="shared" si="4"/>
        <v>4.373522459</v>
      </c>
      <c r="M22" s="9">
        <f t="shared" si="4"/>
        <v>10.79219288</v>
      </c>
      <c r="N22" s="9">
        <f t="shared" si="4"/>
        <v>10.7541137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213.3</v>
      </c>
      <c r="C9" s="7">
        <f t="shared" si="1"/>
        <v>207.3</v>
      </c>
      <c r="D9" s="7">
        <f t="shared" si="1"/>
        <v>244</v>
      </c>
      <c r="E9" s="7">
        <f t="shared" si="1"/>
        <v>236.5</v>
      </c>
      <c r="F9" s="7">
        <f t="shared" si="1"/>
        <v>339.1</v>
      </c>
      <c r="G9" s="7">
        <f t="shared" si="1"/>
        <v>307.5</v>
      </c>
      <c r="H9" s="7">
        <f t="shared" si="1"/>
        <v>342.1</v>
      </c>
      <c r="I9" s="7">
        <f t="shared" si="1"/>
        <v>356.6</v>
      </c>
      <c r="J9" s="7">
        <f t="shared" si="1"/>
        <v>296</v>
      </c>
      <c r="K9" s="7">
        <f t="shared" si="1"/>
        <v>239.5</v>
      </c>
      <c r="L9" s="7">
        <f t="shared" si="1"/>
        <v>233.2</v>
      </c>
      <c r="M9" s="7">
        <f t="shared" si="1"/>
        <v>236.9</v>
      </c>
      <c r="N9" s="7">
        <f t="shared" ref="N9:N11" si="2">SUM(B9:M9)</f>
        <v>3252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21.7</v>
      </c>
      <c r="C11" s="7">
        <v>19.6</v>
      </c>
      <c r="D11" s="7">
        <v>21.7</v>
      </c>
      <c r="E11" s="7">
        <v>7.0</v>
      </c>
      <c r="F11" s="7">
        <v>14.7</v>
      </c>
      <c r="G11" s="7">
        <v>0.0</v>
      </c>
      <c r="H11" s="7">
        <v>14.7</v>
      </c>
      <c r="I11" s="7">
        <v>0.0</v>
      </c>
      <c r="J11" s="7">
        <v>0.0</v>
      </c>
      <c r="K11" s="7">
        <v>0.0</v>
      </c>
      <c r="L11" s="7">
        <v>0.0</v>
      </c>
      <c r="M11" s="7">
        <v>0.0</v>
      </c>
      <c r="N11" s="7">
        <f t="shared" si="2"/>
        <v>99.4</v>
      </c>
    </row>
    <row r="12" ht="15.0" customHeight="1">
      <c r="A12" s="6" t="s">
        <v>17</v>
      </c>
      <c r="B12" s="7">
        <v>27.9</v>
      </c>
      <c r="C12" s="7">
        <v>25.2</v>
      </c>
      <c r="D12" s="7">
        <v>27.9</v>
      </c>
      <c r="E12" s="7">
        <v>18.9</v>
      </c>
      <c r="F12" s="7">
        <v>27.9</v>
      </c>
      <c r="G12" s="7">
        <v>27.0</v>
      </c>
      <c r="H12" s="7">
        <v>9.9</v>
      </c>
      <c r="I12" s="7">
        <v>3.6</v>
      </c>
      <c r="J12" s="7">
        <v>0.0</v>
      </c>
      <c r="K12" s="7">
        <v>0.0</v>
      </c>
      <c r="L12" s="7">
        <v>0.0</v>
      </c>
      <c r="M12" s="7">
        <v>0.0</v>
      </c>
      <c r="N12" s="7"/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18.0</v>
      </c>
      <c r="F13" s="7">
        <v>8.1</v>
      </c>
      <c r="G13" s="7">
        <v>27.0</v>
      </c>
      <c r="H13" s="7">
        <v>27.9</v>
      </c>
      <c r="I13" s="7">
        <v>23.4</v>
      </c>
      <c r="J13" s="7">
        <v>27.0</v>
      </c>
      <c r="K13" s="7">
        <v>27.9</v>
      </c>
      <c r="L13" s="7">
        <v>18.0</v>
      </c>
      <c r="M13" s="7">
        <v>19.8</v>
      </c>
      <c r="N13" s="7">
        <f t="shared" ref="N13:N17" si="3">SUM(B13:M13)</f>
        <v>197.1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3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7.7</v>
      </c>
      <c r="F15" s="7">
        <v>21.7</v>
      </c>
      <c r="G15" s="7">
        <v>21.0</v>
      </c>
      <c r="H15" s="7">
        <v>5.6</v>
      </c>
      <c r="I15" s="7">
        <v>0.0</v>
      </c>
      <c r="J15" s="7">
        <v>0.0</v>
      </c>
      <c r="K15" s="7">
        <v>0.0</v>
      </c>
      <c r="L15" s="7">
        <v>0.0</v>
      </c>
      <c r="M15" s="7">
        <v>0.0</v>
      </c>
      <c r="N15" s="7">
        <f t="shared" si="3"/>
        <v>56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0.0</v>
      </c>
      <c r="F16" s="7">
        <v>0.0</v>
      </c>
      <c r="G16" s="7">
        <v>0.0</v>
      </c>
      <c r="H16" s="7">
        <v>0.0</v>
      </c>
      <c r="I16" s="7">
        <v>0.0</v>
      </c>
      <c r="J16" s="7">
        <v>0.0</v>
      </c>
      <c r="K16" s="7">
        <v>0.0</v>
      </c>
      <c r="L16" s="7">
        <v>0.0</v>
      </c>
      <c r="M16" s="7">
        <v>0.0</v>
      </c>
      <c r="N16" s="7">
        <f t="shared" si="3"/>
        <v>0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7.7</v>
      </c>
      <c r="F17" s="7">
        <v>21.7</v>
      </c>
      <c r="G17" s="7">
        <v>21.0</v>
      </c>
      <c r="H17" s="7">
        <v>6.3</v>
      </c>
      <c r="I17" s="7">
        <v>13.3</v>
      </c>
      <c r="J17" s="7">
        <v>21.0</v>
      </c>
      <c r="K17" s="7">
        <v>21.7</v>
      </c>
      <c r="L17" s="7">
        <v>3.5</v>
      </c>
      <c r="M17" s="7">
        <v>0.0</v>
      </c>
      <c r="N17" s="7">
        <f t="shared" si="3"/>
        <v>116.2</v>
      </c>
    </row>
    <row r="18" ht="15.0" customHeight="1">
      <c r="A18" s="6" t="s">
        <v>23</v>
      </c>
      <c r="B18" s="7">
        <f t="shared" ref="B18:N18" si="4">SUM(B10:B17)</f>
        <v>49.6</v>
      </c>
      <c r="C18" s="7">
        <f t="shared" si="4"/>
        <v>44.8</v>
      </c>
      <c r="D18" s="7">
        <f t="shared" si="4"/>
        <v>49.6</v>
      </c>
      <c r="E18" s="7">
        <f t="shared" si="4"/>
        <v>59.3</v>
      </c>
      <c r="F18" s="7">
        <f t="shared" si="4"/>
        <v>94.1</v>
      </c>
      <c r="G18" s="7">
        <f t="shared" si="4"/>
        <v>96</v>
      </c>
      <c r="H18" s="7">
        <f t="shared" si="4"/>
        <v>64.4</v>
      </c>
      <c r="I18" s="7">
        <f t="shared" si="4"/>
        <v>40.3</v>
      </c>
      <c r="J18" s="7">
        <f t="shared" si="4"/>
        <v>48</v>
      </c>
      <c r="K18" s="7">
        <f t="shared" si="4"/>
        <v>49.6</v>
      </c>
      <c r="L18" s="7">
        <f t="shared" si="4"/>
        <v>21.5</v>
      </c>
      <c r="M18" s="7">
        <f t="shared" si="4"/>
        <v>19.8</v>
      </c>
      <c r="N18" s="7">
        <f t="shared" si="4"/>
        <v>468.7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262.9</v>
      </c>
      <c r="C20" s="7">
        <v>252.1</v>
      </c>
      <c r="D20" s="7">
        <v>293.6</v>
      </c>
      <c r="E20" s="7">
        <v>295.8</v>
      </c>
      <c r="F20" s="7">
        <v>433.2</v>
      </c>
      <c r="G20" s="7">
        <v>403.5</v>
      </c>
      <c r="H20" s="7">
        <v>406.5</v>
      </c>
      <c r="I20" s="7">
        <v>396.9</v>
      </c>
      <c r="J20" s="7">
        <v>344.0</v>
      </c>
      <c r="K20" s="7">
        <v>289.1</v>
      </c>
      <c r="L20" s="7">
        <v>254.7</v>
      </c>
      <c r="M20" s="7">
        <v>256.7</v>
      </c>
      <c r="N20" s="7">
        <f>SUM(B20:M20)</f>
        <v>3889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45.0" customHeight="1">
      <c r="A22" s="6" t="s">
        <v>25</v>
      </c>
      <c r="B22" s="9">
        <f t="shared" ref="B22:N22" si="5">((B20-B9)/B20)*100</f>
        <v>18.86648916</v>
      </c>
      <c r="C22" s="9">
        <f t="shared" si="5"/>
        <v>17.7707259</v>
      </c>
      <c r="D22" s="9">
        <f t="shared" si="5"/>
        <v>16.89373297</v>
      </c>
      <c r="E22" s="9">
        <f t="shared" si="5"/>
        <v>20.04732928</v>
      </c>
      <c r="F22" s="9">
        <f t="shared" si="5"/>
        <v>21.72206833</v>
      </c>
      <c r="G22" s="9">
        <f t="shared" si="5"/>
        <v>23.79182156</v>
      </c>
      <c r="H22" s="9">
        <f t="shared" si="5"/>
        <v>15.84255843</v>
      </c>
      <c r="I22" s="9">
        <f t="shared" si="5"/>
        <v>10.15369111</v>
      </c>
      <c r="J22" s="9">
        <f t="shared" si="5"/>
        <v>13.95348837</v>
      </c>
      <c r="K22" s="9">
        <f t="shared" si="5"/>
        <v>17.15669319</v>
      </c>
      <c r="L22" s="9">
        <f t="shared" si="5"/>
        <v>8.441303494</v>
      </c>
      <c r="M22" s="9">
        <f t="shared" si="5"/>
        <v>7.713283989</v>
      </c>
      <c r="N22" s="9">
        <f t="shared" si="5"/>
        <v>16.37953201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19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20" t="s">
        <v>11</v>
      </c>
      <c r="M7" s="20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0"/>
      <c r="M8" s="20"/>
      <c r="N8" s="6"/>
    </row>
    <row r="9" ht="15.0" customHeight="1">
      <c r="A9" s="6" t="s">
        <v>14</v>
      </c>
      <c r="B9" s="7">
        <f t="shared" ref="B9:K9" si="1">SUM(B20-B18)</f>
        <v>214.1</v>
      </c>
      <c r="C9" s="7">
        <f t="shared" si="1"/>
        <v>189</v>
      </c>
      <c r="D9" s="7">
        <f t="shared" si="1"/>
        <v>209.3</v>
      </c>
      <c r="E9" s="7">
        <f t="shared" si="1"/>
        <v>228.2</v>
      </c>
      <c r="F9" s="7">
        <f t="shared" si="1"/>
        <v>292.7</v>
      </c>
      <c r="G9" s="7">
        <f t="shared" si="1"/>
        <v>329</v>
      </c>
      <c r="H9" s="21">
        <f t="shared" si="1"/>
        <v>370.7</v>
      </c>
      <c r="I9" s="21">
        <f t="shared" si="1"/>
        <v>289.6</v>
      </c>
      <c r="J9" s="21">
        <f t="shared" si="1"/>
        <v>256</v>
      </c>
      <c r="K9" s="21">
        <f t="shared" si="1"/>
        <v>249.5</v>
      </c>
      <c r="L9" s="21">
        <f t="shared" ref="L9:M9" si="2">(L20-L18)</f>
        <v>237.9</v>
      </c>
      <c r="M9" s="21">
        <f t="shared" si="2"/>
        <v>222.4</v>
      </c>
      <c r="N9" s="7">
        <f>SUM(B9:M9)</f>
        <v>3088.4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21">
        <v>0.0</v>
      </c>
      <c r="J10" s="21">
        <v>0.0</v>
      </c>
      <c r="K10" s="21">
        <v>0.0</v>
      </c>
      <c r="L10" s="21">
        <v>0.0</v>
      </c>
      <c r="M10" s="21">
        <v>0.0</v>
      </c>
      <c r="N10" s="21">
        <f>+SUM(B10:M10)</f>
        <v>0</v>
      </c>
      <c r="R10" s="22"/>
    </row>
    <row r="11" ht="15.0" customHeight="1">
      <c r="A11" s="6" t="s">
        <v>16</v>
      </c>
      <c r="B11" s="7">
        <v>0.0</v>
      </c>
      <c r="C11" s="7">
        <v>17.3</v>
      </c>
      <c r="D11" s="7">
        <v>6.5</v>
      </c>
      <c r="E11" s="7">
        <v>4.3</v>
      </c>
      <c r="F11" s="7">
        <v>8.6</v>
      </c>
      <c r="G11" s="7">
        <v>3.9</v>
      </c>
      <c r="H11" s="21">
        <v>14.7</v>
      </c>
      <c r="I11" s="21">
        <v>11.2</v>
      </c>
      <c r="J11" s="21">
        <v>21.0</v>
      </c>
      <c r="K11" s="21">
        <v>4.2</v>
      </c>
      <c r="L11" s="21">
        <v>0.0</v>
      </c>
      <c r="M11" s="21">
        <v>14.0</v>
      </c>
      <c r="N11" s="21">
        <f t="shared" ref="N11:N17" si="3">SUM(B11:M11)</f>
        <v>105.7</v>
      </c>
    </row>
    <row r="12" ht="15.0" customHeight="1">
      <c r="A12" s="6" t="s">
        <v>17</v>
      </c>
      <c r="B12" s="7">
        <v>0.0</v>
      </c>
      <c r="C12" s="7">
        <v>0.0</v>
      </c>
      <c r="D12" s="7">
        <v>0.0</v>
      </c>
      <c r="E12" s="7">
        <v>0.0</v>
      </c>
      <c r="F12" s="7">
        <v>0.0</v>
      </c>
      <c r="G12" s="7">
        <v>0.0</v>
      </c>
      <c r="H12" s="21">
        <v>8.1</v>
      </c>
      <c r="I12" s="21">
        <v>26.1</v>
      </c>
      <c r="J12" s="21">
        <v>27.0</v>
      </c>
      <c r="K12" s="21">
        <v>18.9</v>
      </c>
      <c r="L12" s="21">
        <v>0.0</v>
      </c>
      <c r="M12" s="21">
        <v>25.2</v>
      </c>
      <c r="N12" s="21">
        <f t="shared" si="3"/>
        <v>105.3</v>
      </c>
      <c r="P12" s="22"/>
    </row>
    <row r="13" ht="15.0" customHeight="1">
      <c r="A13" s="6" t="s">
        <v>18</v>
      </c>
      <c r="B13" s="7">
        <v>22.3</v>
      </c>
      <c r="C13" s="7">
        <v>20.9</v>
      </c>
      <c r="D13" s="7">
        <v>22.3</v>
      </c>
      <c r="E13" s="7">
        <v>21.6</v>
      </c>
      <c r="F13" s="7">
        <v>13.6</v>
      </c>
      <c r="G13" s="7">
        <v>0.0</v>
      </c>
      <c r="H13" s="21">
        <v>0.0</v>
      </c>
      <c r="I13" s="21">
        <v>13.5</v>
      </c>
      <c r="J13" s="21">
        <v>0.0</v>
      </c>
      <c r="K13" s="21">
        <v>22.5</v>
      </c>
      <c r="L13" s="21">
        <v>4.5</v>
      </c>
      <c r="M13" s="21">
        <v>8.1</v>
      </c>
      <c r="N13" s="21">
        <f t="shared" si="3"/>
        <v>149.3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21">
        <v>0.0</v>
      </c>
      <c r="I14" s="21">
        <v>0.0</v>
      </c>
      <c r="J14" s="21">
        <v>0.0</v>
      </c>
      <c r="K14" s="21">
        <v>0.0</v>
      </c>
      <c r="L14" s="21">
        <v>0.0</v>
      </c>
      <c r="M14" s="21">
        <v>0.0</v>
      </c>
      <c r="N14" s="21">
        <f t="shared" si="3"/>
        <v>0</v>
      </c>
    </row>
    <row r="15" ht="15.0" customHeight="1">
      <c r="A15" s="6" t="s">
        <v>20</v>
      </c>
      <c r="B15" s="7">
        <v>22.3</v>
      </c>
      <c r="C15" s="7">
        <v>20.9</v>
      </c>
      <c r="D15" s="7">
        <v>22.3</v>
      </c>
      <c r="E15" s="7">
        <v>21.6</v>
      </c>
      <c r="F15" s="7">
        <v>22.3</v>
      </c>
      <c r="G15" s="7">
        <v>21.6</v>
      </c>
      <c r="H15" s="21">
        <v>0.0</v>
      </c>
      <c r="I15" s="21">
        <v>0.0</v>
      </c>
      <c r="J15" s="21">
        <v>0.0</v>
      </c>
      <c r="K15" s="21">
        <v>0.0</v>
      </c>
      <c r="L15" s="21">
        <v>0.0</v>
      </c>
      <c r="M15" s="21">
        <v>0.0</v>
      </c>
      <c r="N15" s="21">
        <f t="shared" si="3"/>
        <v>131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0.0</v>
      </c>
      <c r="F16" s="7">
        <v>0.0</v>
      </c>
      <c r="G16" s="7">
        <v>0.0</v>
      </c>
      <c r="H16" s="21">
        <v>0.0</v>
      </c>
      <c r="I16" s="21">
        <v>21.7</v>
      </c>
      <c r="J16" s="21">
        <v>14.7</v>
      </c>
      <c r="K16" s="21">
        <v>17.5</v>
      </c>
      <c r="L16" s="21">
        <v>21.0</v>
      </c>
      <c r="M16" s="21">
        <v>0.0</v>
      </c>
      <c r="N16" s="21">
        <f t="shared" si="3"/>
        <v>74.9</v>
      </c>
    </row>
    <row r="17" ht="15.0" customHeight="1">
      <c r="A17" s="6" t="s">
        <v>22</v>
      </c>
      <c r="B17" s="7">
        <v>0.0</v>
      </c>
      <c r="C17" s="7">
        <v>0.9</v>
      </c>
      <c r="D17" s="7">
        <v>6.7</v>
      </c>
      <c r="E17" s="7">
        <v>5.4</v>
      </c>
      <c r="F17" s="7">
        <v>6.7</v>
      </c>
      <c r="G17" s="7">
        <v>12.9</v>
      </c>
      <c r="H17" s="21">
        <v>14.7</v>
      </c>
      <c r="I17" s="21">
        <v>21.7</v>
      </c>
      <c r="J17" s="21">
        <v>21.0</v>
      </c>
      <c r="K17" s="21">
        <v>14.7</v>
      </c>
      <c r="L17" s="21">
        <v>11.2</v>
      </c>
      <c r="M17" s="21">
        <v>0.0</v>
      </c>
      <c r="N17" s="21">
        <f t="shared" si="3"/>
        <v>115.9</v>
      </c>
    </row>
    <row r="18" ht="15.0" customHeight="1">
      <c r="A18" s="6" t="s">
        <v>23</v>
      </c>
      <c r="B18" s="7">
        <f t="shared" ref="B18:N18" si="4">SUM(B10:B17)</f>
        <v>44.6</v>
      </c>
      <c r="C18" s="7">
        <f t="shared" si="4"/>
        <v>60</v>
      </c>
      <c r="D18" s="7">
        <f t="shared" si="4"/>
        <v>57.8</v>
      </c>
      <c r="E18" s="7">
        <f t="shared" si="4"/>
        <v>52.9</v>
      </c>
      <c r="F18" s="7">
        <f t="shared" si="4"/>
        <v>51.2</v>
      </c>
      <c r="G18" s="7">
        <f t="shared" si="4"/>
        <v>38.4</v>
      </c>
      <c r="H18" s="21">
        <f t="shared" si="4"/>
        <v>37.5</v>
      </c>
      <c r="I18" s="7">
        <f t="shared" si="4"/>
        <v>94.2</v>
      </c>
      <c r="J18" s="7">
        <f t="shared" si="4"/>
        <v>83.7</v>
      </c>
      <c r="K18" s="7">
        <f t="shared" si="4"/>
        <v>77.8</v>
      </c>
      <c r="L18" s="21">
        <f t="shared" si="4"/>
        <v>36.7</v>
      </c>
      <c r="M18" s="21">
        <f t="shared" si="4"/>
        <v>47.3</v>
      </c>
      <c r="N18" s="7">
        <f t="shared" si="4"/>
        <v>682.1</v>
      </c>
    </row>
    <row r="19" ht="15.0" customHeight="1">
      <c r="A19" s="6"/>
      <c r="B19" s="7"/>
      <c r="C19" s="7"/>
      <c r="D19" s="7"/>
      <c r="E19" s="7"/>
      <c r="F19" s="7"/>
      <c r="G19" s="7"/>
      <c r="H19" s="21"/>
      <c r="I19" s="7"/>
      <c r="J19" s="7"/>
      <c r="K19" s="7"/>
      <c r="L19" s="21"/>
      <c r="M19" s="21"/>
      <c r="N19" s="7"/>
    </row>
    <row r="20" ht="15.0" customHeight="1">
      <c r="A20" s="6" t="s">
        <v>24</v>
      </c>
      <c r="B20" s="7">
        <v>258.7</v>
      </c>
      <c r="C20" s="7">
        <v>249.0</v>
      </c>
      <c r="D20" s="7">
        <v>267.1</v>
      </c>
      <c r="E20" s="7">
        <v>281.1</v>
      </c>
      <c r="F20" s="7">
        <v>343.9</v>
      </c>
      <c r="G20" s="7">
        <v>367.4</v>
      </c>
      <c r="H20" s="21">
        <v>408.2</v>
      </c>
      <c r="I20" s="7">
        <v>383.8</v>
      </c>
      <c r="J20" s="7">
        <v>339.7</v>
      </c>
      <c r="K20" s="7">
        <v>327.3</v>
      </c>
      <c r="L20" s="21">
        <v>274.6</v>
      </c>
      <c r="M20" s="21">
        <v>269.7</v>
      </c>
      <c r="N20" s="7">
        <f>SUM(B20:M20)</f>
        <v>3770.5</v>
      </c>
    </row>
    <row r="21" ht="15.0" customHeight="1">
      <c r="A21" s="1"/>
      <c r="B21" s="1"/>
      <c r="C21" s="1"/>
      <c r="D21" s="1"/>
      <c r="E21" s="1"/>
      <c r="F21" s="1"/>
      <c r="G21" s="1"/>
      <c r="H21" s="23"/>
      <c r="I21" s="1"/>
      <c r="J21" s="1"/>
      <c r="K21" s="1"/>
      <c r="L21" s="23"/>
      <c r="M21" s="23"/>
      <c r="N21" s="2"/>
    </row>
    <row r="22" ht="45.0" customHeight="1">
      <c r="A22" s="6" t="s">
        <v>25</v>
      </c>
      <c r="B22" s="9">
        <f t="shared" ref="B22:N22" si="5">((B20-B9)/B20)*100</f>
        <v>17.24004639</v>
      </c>
      <c r="C22" s="9">
        <f t="shared" si="5"/>
        <v>24.09638554</v>
      </c>
      <c r="D22" s="9">
        <f t="shared" si="5"/>
        <v>21.63983527</v>
      </c>
      <c r="E22" s="9">
        <f t="shared" si="5"/>
        <v>18.81892565</v>
      </c>
      <c r="F22" s="9">
        <f t="shared" si="5"/>
        <v>14.88804885</v>
      </c>
      <c r="G22" s="9">
        <f t="shared" si="5"/>
        <v>10.45182363</v>
      </c>
      <c r="H22" s="24">
        <f t="shared" si="5"/>
        <v>9.186673199</v>
      </c>
      <c r="I22" s="9">
        <f t="shared" si="5"/>
        <v>24.54403335</v>
      </c>
      <c r="J22" s="9">
        <f t="shared" si="5"/>
        <v>24.6393877</v>
      </c>
      <c r="K22" s="9">
        <f t="shared" si="5"/>
        <v>23.77024137</v>
      </c>
      <c r="L22" s="24">
        <f t="shared" si="5"/>
        <v>13.36489439</v>
      </c>
      <c r="M22" s="24">
        <f t="shared" si="5"/>
        <v>17.53800519</v>
      </c>
      <c r="N22" s="9">
        <f t="shared" si="5"/>
        <v>18.09043893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70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19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20" t="s">
        <v>11</v>
      </c>
      <c r="M7" s="20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0"/>
      <c r="M8" s="20"/>
      <c r="N8" s="6"/>
    </row>
    <row r="9" ht="15.0" customHeight="1">
      <c r="A9" s="6" t="s">
        <v>14</v>
      </c>
      <c r="B9" s="7">
        <f t="shared" ref="B9:K9" si="1">SUM(B20-B18)</f>
        <v>258.8</v>
      </c>
      <c r="C9" s="7">
        <f t="shared" si="1"/>
        <v>219.1</v>
      </c>
      <c r="D9" s="7">
        <f t="shared" si="1"/>
        <v>229.3</v>
      </c>
      <c r="E9" s="7">
        <f t="shared" si="1"/>
        <v>237.9</v>
      </c>
      <c r="F9" s="7">
        <f t="shared" si="1"/>
        <v>244.3</v>
      </c>
      <c r="G9" s="7">
        <f t="shared" si="1"/>
        <v>277.1</v>
      </c>
      <c r="H9" s="21">
        <f t="shared" si="1"/>
        <v>307.8</v>
      </c>
      <c r="I9" s="21">
        <f t="shared" si="1"/>
        <v>327.7</v>
      </c>
      <c r="J9" s="21">
        <f t="shared" si="1"/>
        <v>295.2</v>
      </c>
      <c r="K9" s="21">
        <f t="shared" si="1"/>
        <v>280.6</v>
      </c>
      <c r="L9" s="21">
        <f t="shared" ref="L9:M9" si="2">(L20-L18)</f>
        <v>215.5</v>
      </c>
      <c r="M9" s="21">
        <f t="shared" si="2"/>
        <v>236.7</v>
      </c>
      <c r="N9" s="21">
        <f>SUM(B9:M9)</f>
        <v>3130</v>
      </c>
    </row>
    <row r="10" ht="15.0" customHeight="1">
      <c r="A10" s="6" t="s">
        <v>15</v>
      </c>
      <c r="B10" s="21">
        <v>0.0</v>
      </c>
      <c r="C10" s="21">
        <v>0.0</v>
      </c>
      <c r="D10" s="21">
        <v>0.0</v>
      </c>
      <c r="E10" s="21">
        <v>0.0</v>
      </c>
      <c r="F10" s="21">
        <v>0.0</v>
      </c>
      <c r="G10" s="21">
        <v>0.0</v>
      </c>
      <c r="H10" s="21">
        <v>0.0</v>
      </c>
      <c r="I10" s="21">
        <v>0.0</v>
      </c>
      <c r="J10" s="21">
        <v>0.0</v>
      </c>
      <c r="K10" s="21">
        <v>0.0</v>
      </c>
      <c r="L10" s="21">
        <v>0.0</v>
      </c>
      <c r="M10" s="21">
        <v>0.0</v>
      </c>
      <c r="N10" s="21">
        <f>+SUM(B10:M10)</f>
        <v>0</v>
      </c>
    </row>
    <row r="11" ht="15.0" customHeight="1">
      <c r="A11" s="6" t="s">
        <v>16</v>
      </c>
      <c r="B11" s="21">
        <v>4.2</v>
      </c>
      <c r="C11" s="21">
        <v>6.3</v>
      </c>
      <c r="D11" s="21">
        <v>4.9</v>
      </c>
      <c r="E11" s="21">
        <v>3.5</v>
      </c>
      <c r="F11" s="21">
        <v>14.0</v>
      </c>
      <c r="G11" s="21">
        <v>19.6</v>
      </c>
      <c r="H11" s="21">
        <v>13.3</v>
      </c>
      <c r="I11" s="21">
        <v>12.6</v>
      </c>
      <c r="J11" s="21">
        <v>7.0</v>
      </c>
      <c r="K11" s="21">
        <v>7.7</v>
      </c>
      <c r="L11" s="21">
        <v>0.0</v>
      </c>
      <c r="M11" s="21">
        <v>16.1</v>
      </c>
      <c r="N11" s="21">
        <f t="shared" ref="N11:N17" si="3">SUM(B11:M11)</f>
        <v>109.2</v>
      </c>
    </row>
    <row r="12" ht="15.0" customHeight="1">
      <c r="A12" s="6" t="s">
        <v>17</v>
      </c>
      <c r="B12" s="21">
        <v>6.3</v>
      </c>
      <c r="C12" s="21">
        <v>7.2</v>
      </c>
      <c r="D12" s="21">
        <v>12.6</v>
      </c>
      <c r="E12" s="21">
        <v>4.5</v>
      </c>
      <c r="F12" s="21">
        <v>22.5</v>
      </c>
      <c r="G12" s="21">
        <v>13.5</v>
      </c>
      <c r="H12" s="21">
        <v>17.1</v>
      </c>
      <c r="I12" s="21">
        <v>16.2</v>
      </c>
      <c r="J12" s="21">
        <v>0.0</v>
      </c>
      <c r="K12" s="21">
        <v>0.0</v>
      </c>
      <c r="L12" s="21">
        <v>0.0</v>
      </c>
      <c r="M12" s="21">
        <v>0.0</v>
      </c>
      <c r="N12" s="21">
        <f t="shared" si="3"/>
        <v>99.9</v>
      </c>
    </row>
    <row r="13" ht="15.0" customHeight="1">
      <c r="A13" s="6" t="s">
        <v>18</v>
      </c>
      <c r="B13" s="21">
        <v>7.2</v>
      </c>
      <c r="C13" s="21">
        <v>9.9</v>
      </c>
      <c r="D13" s="21">
        <v>9.9</v>
      </c>
      <c r="E13" s="21">
        <v>11.7</v>
      </c>
      <c r="F13" s="21">
        <v>9.0</v>
      </c>
      <c r="G13" s="21">
        <v>0.9</v>
      </c>
      <c r="H13" s="21">
        <v>6.3</v>
      </c>
      <c r="I13" s="21">
        <v>0.0</v>
      </c>
      <c r="J13" s="21">
        <v>9.0</v>
      </c>
      <c r="K13" s="21">
        <v>9.9</v>
      </c>
      <c r="L13" s="21">
        <v>18.9</v>
      </c>
      <c r="M13" s="21">
        <v>0.0</v>
      </c>
      <c r="N13" s="21">
        <f t="shared" si="3"/>
        <v>92.7</v>
      </c>
    </row>
    <row r="14" ht="15.0" customHeight="1">
      <c r="A14" s="6" t="s">
        <v>19</v>
      </c>
      <c r="B14" s="21">
        <v>0.0</v>
      </c>
      <c r="C14" s="21">
        <v>0.0</v>
      </c>
      <c r="D14" s="21">
        <v>0.0</v>
      </c>
      <c r="E14" s="21">
        <v>0.0</v>
      </c>
      <c r="F14" s="21">
        <v>0.0</v>
      </c>
      <c r="G14" s="21">
        <v>0.0</v>
      </c>
      <c r="H14" s="21">
        <v>0.0</v>
      </c>
      <c r="I14" s="21">
        <v>0.0</v>
      </c>
      <c r="J14" s="21">
        <v>0.0</v>
      </c>
      <c r="K14" s="21">
        <v>0.0</v>
      </c>
      <c r="L14" s="21">
        <v>0.0</v>
      </c>
      <c r="M14" s="21">
        <v>0.0</v>
      </c>
      <c r="N14" s="21">
        <f t="shared" si="3"/>
        <v>0</v>
      </c>
    </row>
    <row r="15" ht="15.0" customHeight="1">
      <c r="A15" s="6" t="s">
        <v>20</v>
      </c>
      <c r="B15" s="21">
        <v>0.0</v>
      </c>
      <c r="C15" s="21">
        <v>0.0</v>
      </c>
      <c r="D15" s="21">
        <v>0.0</v>
      </c>
      <c r="E15" s="21">
        <v>0.0</v>
      </c>
      <c r="F15" s="21">
        <v>0.0</v>
      </c>
      <c r="G15" s="21">
        <v>0.0</v>
      </c>
      <c r="H15" s="21">
        <v>0.0</v>
      </c>
      <c r="I15" s="21">
        <v>0.0</v>
      </c>
      <c r="J15" s="21">
        <v>0.0</v>
      </c>
      <c r="K15" s="21">
        <v>0.0</v>
      </c>
      <c r="L15" s="21">
        <v>0.0</v>
      </c>
      <c r="M15" s="21">
        <v>0.0</v>
      </c>
      <c r="N15" s="21">
        <f t="shared" si="3"/>
        <v>0</v>
      </c>
    </row>
    <row r="16" ht="15.0" customHeight="1">
      <c r="A16" s="6" t="s">
        <v>21</v>
      </c>
      <c r="B16" s="21">
        <v>0.0</v>
      </c>
      <c r="C16" s="21">
        <v>0.0</v>
      </c>
      <c r="D16" s="21">
        <v>0.0</v>
      </c>
      <c r="E16" s="21">
        <v>7.7</v>
      </c>
      <c r="F16" s="21">
        <v>9.8</v>
      </c>
      <c r="G16" s="21">
        <v>10.5</v>
      </c>
      <c r="H16" s="21">
        <v>9.1</v>
      </c>
      <c r="I16" s="21">
        <v>9.8</v>
      </c>
      <c r="J16" s="21">
        <v>16.1</v>
      </c>
      <c r="K16" s="21">
        <v>15.4</v>
      </c>
      <c r="L16" s="21">
        <v>0.0</v>
      </c>
      <c r="M16" s="21">
        <v>0.0</v>
      </c>
      <c r="N16" s="21">
        <f t="shared" si="3"/>
        <v>78.4</v>
      </c>
    </row>
    <row r="17" ht="15.0" customHeight="1">
      <c r="A17" s="6" t="s">
        <v>22</v>
      </c>
      <c r="B17" s="21">
        <v>0.0</v>
      </c>
      <c r="C17" s="21">
        <v>0.0</v>
      </c>
      <c r="D17" s="21">
        <v>0.0</v>
      </c>
      <c r="E17" s="21">
        <v>10.5</v>
      </c>
      <c r="F17" s="21">
        <v>14.0</v>
      </c>
      <c r="G17" s="21">
        <v>10.5</v>
      </c>
      <c r="H17" s="21">
        <v>9.1</v>
      </c>
      <c r="I17" s="21">
        <v>9.8</v>
      </c>
      <c r="J17" s="21">
        <v>16.1</v>
      </c>
      <c r="K17" s="21">
        <v>16.1</v>
      </c>
      <c r="L17" s="21">
        <v>21.0</v>
      </c>
      <c r="M17" s="21">
        <v>5.6</v>
      </c>
      <c r="N17" s="21">
        <f t="shared" si="3"/>
        <v>112.7</v>
      </c>
    </row>
    <row r="18" ht="15.0" customHeight="1">
      <c r="A18" s="6" t="s">
        <v>23</v>
      </c>
      <c r="B18" s="7">
        <f t="shared" ref="B18:N18" si="4">SUM(B10:B17)</f>
        <v>17.7</v>
      </c>
      <c r="C18" s="7">
        <f t="shared" si="4"/>
        <v>23.4</v>
      </c>
      <c r="D18" s="7">
        <f t="shared" si="4"/>
        <v>27.4</v>
      </c>
      <c r="E18" s="7">
        <f t="shared" si="4"/>
        <v>37.9</v>
      </c>
      <c r="F18" s="7">
        <f t="shared" si="4"/>
        <v>69.3</v>
      </c>
      <c r="G18" s="7">
        <f t="shared" si="4"/>
        <v>55</v>
      </c>
      <c r="H18" s="21">
        <f t="shared" si="4"/>
        <v>54.9</v>
      </c>
      <c r="I18" s="21">
        <f t="shared" si="4"/>
        <v>48.4</v>
      </c>
      <c r="J18" s="21">
        <f t="shared" si="4"/>
        <v>48.2</v>
      </c>
      <c r="K18" s="21">
        <f t="shared" si="4"/>
        <v>49.1</v>
      </c>
      <c r="L18" s="21">
        <f t="shared" si="4"/>
        <v>39.9</v>
      </c>
      <c r="M18" s="21">
        <f t="shared" si="4"/>
        <v>21.7</v>
      </c>
      <c r="N18" s="21">
        <f t="shared" si="4"/>
        <v>492.9</v>
      </c>
    </row>
    <row r="19" ht="15.0" customHeight="1">
      <c r="A19" s="6"/>
      <c r="B19" s="7"/>
      <c r="C19" s="7"/>
      <c r="D19" s="7"/>
      <c r="E19" s="7"/>
      <c r="F19" s="7"/>
      <c r="G19" s="7"/>
      <c r="H19" s="21"/>
      <c r="I19" s="21"/>
      <c r="J19" s="21"/>
      <c r="K19" s="21"/>
      <c r="L19" s="21"/>
      <c r="M19" s="21"/>
      <c r="N19" s="21"/>
    </row>
    <row r="20" ht="15.0" customHeight="1">
      <c r="A20" s="6" t="s">
        <v>24</v>
      </c>
      <c r="B20" s="7">
        <v>276.5</v>
      </c>
      <c r="C20" s="7">
        <v>242.5</v>
      </c>
      <c r="D20" s="7">
        <v>256.7</v>
      </c>
      <c r="E20" s="7">
        <v>275.8</v>
      </c>
      <c r="F20" s="7">
        <v>313.6</v>
      </c>
      <c r="G20" s="7">
        <v>332.1</v>
      </c>
      <c r="H20" s="21">
        <v>362.7</v>
      </c>
      <c r="I20" s="21">
        <v>376.1</v>
      </c>
      <c r="J20" s="21">
        <v>343.4</v>
      </c>
      <c r="K20" s="21">
        <v>329.7</v>
      </c>
      <c r="L20" s="21">
        <v>255.4</v>
      </c>
      <c r="M20" s="21">
        <v>258.4</v>
      </c>
      <c r="N20" s="21">
        <f>SUM(B20:M20)</f>
        <v>3622.9</v>
      </c>
    </row>
    <row r="21" ht="15.0" customHeight="1">
      <c r="A21" s="1"/>
      <c r="B21" s="1"/>
      <c r="C21" s="1"/>
      <c r="D21" s="1"/>
      <c r="E21" s="1"/>
      <c r="F21" s="1"/>
      <c r="G21" s="1"/>
      <c r="H21" s="23"/>
      <c r="I21" s="23"/>
      <c r="J21" s="23"/>
      <c r="K21" s="23"/>
      <c r="L21" s="23"/>
      <c r="M21" s="23"/>
      <c r="N21" s="25"/>
    </row>
    <row r="22" ht="45.0" customHeight="1">
      <c r="A22" s="6" t="s">
        <v>25</v>
      </c>
      <c r="B22" s="9">
        <f t="shared" ref="B22:N22" si="5">((B20-B9)/B20)*100</f>
        <v>6.401446655</v>
      </c>
      <c r="C22" s="9">
        <f t="shared" si="5"/>
        <v>9.649484536</v>
      </c>
      <c r="D22" s="9">
        <f t="shared" si="5"/>
        <v>10.67393845</v>
      </c>
      <c r="E22" s="9">
        <f t="shared" si="5"/>
        <v>13.74184191</v>
      </c>
      <c r="F22" s="9">
        <f t="shared" si="5"/>
        <v>22.09821429</v>
      </c>
      <c r="G22" s="9">
        <f t="shared" si="5"/>
        <v>16.56127672</v>
      </c>
      <c r="H22" s="24">
        <f t="shared" si="5"/>
        <v>15.13647643</v>
      </c>
      <c r="I22" s="24">
        <f t="shared" si="5"/>
        <v>12.86891784</v>
      </c>
      <c r="J22" s="24">
        <f t="shared" si="5"/>
        <v>14.03610949</v>
      </c>
      <c r="K22" s="24">
        <f t="shared" si="5"/>
        <v>14.89232636</v>
      </c>
      <c r="L22" s="24">
        <f t="shared" si="5"/>
        <v>15.62255286</v>
      </c>
      <c r="M22" s="24">
        <f t="shared" si="5"/>
        <v>8.397832817</v>
      </c>
      <c r="N22" s="24">
        <f t="shared" si="5"/>
        <v>13.60512297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2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1</v>
      </c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276</v>
      </c>
      <c r="C9" s="7">
        <f t="shared" si="1"/>
        <v>184.1</v>
      </c>
      <c r="D9" s="7">
        <f t="shared" si="1"/>
        <v>211.3</v>
      </c>
      <c r="E9" s="7">
        <f t="shared" si="1"/>
        <v>214.2</v>
      </c>
      <c r="F9" s="7">
        <f t="shared" si="1"/>
        <v>237.8</v>
      </c>
      <c r="G9" s="7">
        <f t="shared" si="1"/>
        <v>278.6</v>
      </c>
      <c r="H9" s="7">
        <f t="shared" si="1"/>
        <v>295.1</v>
      </c>
      <c r="I9" s="7">
        <f t="shared" si="1"/>
        <v>260.5</v>
      </c>
      <c r="J9" s="7">
        <f t="shared" si="1"/>
        <v>218.5</v>
      </c>
      <c r="K9" s="7">
        <f t="shared" si="1"/>
        <v>214</v>
      </c>
      <c r="L9" s="7">
        <f t="shared" si="1"/>
        <v>171.7</v>
      </c>
      <c r="M9" s="7">
        <f t="shared" si="1"/>
        <v>194.9</v>
      </c>
      <c r="N9" s="7">
        <f t="shared" ref="N9:N17" si="2">SUM(B9:M9)</f>
        <v>2756.7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21.7</v>
      </c>
      <c r="C11" s="7">
        <v>19.6</v>
      </c>
      <c r="D11" s="7">
        <v>3.5</v>
      </c>
      <c r="E11" s="7">
        <v>5.6</v>
      </c>
      <c r="F11" s="7">
        <v>1.4</v>
      </c>
      <c r="G11" s="7">
        <v>7.0</v>
      </c>
      <c r="H11" s="7">
        <v>16.1</v>
      </c>
      <c r="I11" s="7">
        <v>16.8</v>
      </c>
      <c r="J11" s="7">
        <v>17.5</v>
      </c>
      <c r="K11" s="7">
        <v>6.3</v>
      </c>
      <c r="L11" s="7">
        <v>2.1</v>
      </c>
      <c r="M11" s="7">
        <v>18.2</v>
      </c>
      <c r="N11" s="7">
        <f t="shared" si="2"/>
        <v>135.8</v>
      </c>
    </row>
    <row r="12" ht="15.0" customHeight="1">
      <c r="A12" s="6" t="s">
        <v>17</v>
      </c>
      <c r="B12" s="7">
        <v>0.9</v>
      </c>
      <c r="C12" s="7">
        <v>25.2</v>
      </c>
      <c r="D12" s="7">
        <v>5.4</v>
      </c>
      <c r="E12" s="7">
        <v>0.0</v>
      </c>
      <c r="F12" s="7">
        <v>22.5</v>
      </c>
      <c r="G12" s="7">
        <v>18.9</v>
      </c>
      <c r="H12" s="7">
        <v>26.1</v>
      </c>
      <c r="I12" s="7">
        <v>25.2</v>
      </c>
      <c r="J12" s="7">
        <v>18.0</v>
      </c>
      <c r="K12" s="7">
        <v>22.5</v>
      </c>
      <c r="L12" s="7">
        <v>27.0</v>
      </c>
      <c r="M12" s="7">
        <v>27.9</v>
      </c>
      <c r="N12" s="7">
        <f t="shared" si="2"/>
        <v>219.6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0.0</v>
      </c>
      <c r="F13" s="7">
        <v>1.8</v>
      </c>
      <c r="G13" s="7">
        <v>27.0</v>
      </c>
      <c r="H13" s="7">
        <v>27.9</v>
      </c>
      <c r="I13" s="7">
        <v>21.6</v>
      </c>
      <c r="J13" s="7">
        <v>15.3</v>
      </c>
      <c r="K13" s="7">
        <v>27.9</v>
      </c>
      <c r="L13" s="7">
        <v>25.2</v>
      </c>
      <c r="M13" s="7">
        <v>17.1</v>
      </c>
      <c r="N13" s="7">
        <f t="shared" si="2"/>
        <v>163.8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8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0.0</v>
      </c>
      <c r="F15" s="7">
        <v>0.0</v>
      </c>
      <c r="G15" s="7">
        <v>0.0</v>
      </c>
      <c r="H15" s="7">
        <v>0.0</v>
      </c>
      <c r="I15" s="7">
        <v>0.0</v>
      </c>
      <c r="J15" s="7">
        <v>0.0</v>
      </c>
      <c r="K15" s="7">
        <v>0.0</v>
      </c>
      <c r="L15" s="7">
        <v>0.0</v>
      </c>
      <c r="M15" s="7">
        <v>0.0</v>
      </c>
      <c r="N15" s="7">
        <f t="shared" si="2"/>
        <v>0</v>
      </c>
    </row>
    <row r="16" ht="15.0" customHeight="1">
      <c r="A16" s="6" t="s">
        <v>21</v>
      </c>
      <c r="B16" s="7">
        <v>0.0</v>
      </c>
      <c r="C16" s="7">
        <v>0.0</v>
      </c>
      <c r="D16" s="7">
        <v>18.2</v>
      </c>
      <c r="E16" s="7">
        <v>21.0</v>
      </c>
      <c r="F16" s="7">
        <v>21.7</v>
      </c>
      <c r="G16" s="7">
        <v>21.0</v>
      </c>
      <c r="H16" s="7">
        <v>12.6</v>
      </c>
      <c r="I16" s="7">
        <v>21.7</v>
      </c>
      <c r="J16" s="7">
        <v>21.0</v>
      </c>
      <c r="K16" s="7">
        <v>21.7</v>
      </c>
      <c r="L16" s="7">
        <v>21.0</v>
      </c>
      <c r="M16" s="7">
        <v>2.8</v>
      </c>
      <c r="N16" s="7">
        <f t="shared" si="2"/>
        <v>182.7</v>
      </c>
    </row>
    <row r="17" ht="15.0" customHeight="1">
      <c r="A17" s="6" t="s">
        <v>22</v>
      </c>
      <c r="B17" s="7">
        <v>0.0</v>
      </c>
      <c r="C17" s="7">
        <v>0.0</v>
      </c>
      <c r="D17" s="7">
        <v>18.2</v>
      </c>
      <c r="E17" s="7">
        <v>21.0</v>
      </c>
      <c r="F17" s="7">
        <v>21.0</v>
      </c>
      <c r="G17" s="7">
        <v>1.4</v>
      </c>
      <c r="H17" s="7">
        <v>12.6</v>
      </c>
      <c r="I17" s="7">
        <v>21.7</v>
      </c>
      <c r="J17" s="7">
        <v>21.0</v>
      </c>
      <c r="K17" s="7">
        <v>18.2</v>
      </c>
      <c r="L17" s="7">
        <v>19.6</v>
      </c>
      <c r="M17" s="7">
        <v>0.0</v>
      </c>
      <c r="N17" s="7">
        <f t="shared" si="2"/>
        <v>154.7</v>
      </c>
    </row>
    <row r="18" ht="15.0" customHeight="1">
      <c r="A18" s="6" t="s">
        <v>23</v>
      </c>
      <c r="B18" s="7">
        <f t="shared" ref="B18:N18" si="3">SUM(B10:B17)</f>
        <v>22.6</v>
      </c>
      <c r="C18" s="7">
        <f t="shared" si="3"/>
        <v>44.8</v>
      </c>
      <c r="D18" s="7">
        <f t="shared" si="3"/>
        <v>45.3</v>
      </c>
      <c r="E18" s="7">
        <f t="shared" si="3"/>
        <v>47.6</v>
      </c>
      <c r="F18" s="7">
        <f t="shared" si="3"/>
        <v>68.4</v>
      </c>
      <c r="G18" s="7">
        <f t="shared" si="3"/>
        <v>75.3</v>
      </c>
      <c r="H18" s="7">
        <f t="shared" si="3"/>
        <v>95.3</v>
      </c>
      <c r="I18" s="7">
        <f t="shared" si="3"/>
        <v>107</v>
      </c>
      <c r="J18" s="7">
        <f t="shared" si="3"/>
        <v>92.8</v>
      </c>
      <c r="K18" s="7">
        <f t="shared" si="3"/>
        <v>96.6</v>
      </c>
      <c r="L18" s="7">
        <f t="shared" si="3"/>
        <v>94.9</v>
      </c>
      <c r="M18" s="7">
        <f t="shared" si="3"/>
        <v>66</v>
      </c>
      <c r="N18" s="7">
        <f t="shared" si="3"/>
        <v>856.6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298.6</v>
      </c>
      <c r="C20" s="7">
        <v>228.9</v>
      </c>
      <c r="D20" s="7">
        <v>256.6</v>
      </c>
      <c r="E20" s="7">
        <v>261.8</v>
      </c>
      <c r="F20" s="7">
        <v>306.2</v>
      </c>
      <c r="G20" s="7">
        <v>353.9</v>
      </c>
      <c r="H20" s="7">
        <v>390.4</v>
      </c>
      <c r="I20" s="7">
        <v>367.5</v>
      </c>
      <c r="J20" s="7">
        <v>311.3</v>
      </c>
      <c r="K20" s="7">
        <v>310.6</v>
      </c>
      <c r="L20" s="7">
        <v>266.6</v>
      </c>
      <c r="M20" s="7">
        <v>260.9</v>
      </c>
      <c r="N20" s="7">
        <f>SUM(B20:M20)</f>
        <v>3613.3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7.568653717</v>
      </c>
      <c r="C22" s="9">
        <f t="shared" si="4"/>
        <v>19.57186544</v>
      </c>
      <c r="D22" s="9">
        <f t="shared" si="4"/>
        <v>17.65393609</v>
      </c>
      <c r="E22" s="9">
        <f t="shared" si="4"/>
        <v>18.18181818</v>
      </c>
      <c r="F22" s="9">
        <f t="shared" si="4"/>
        <v>22.33834095</v>
      </c>
      <c r="G22" s="9">
        <f t="shared" si="4"/>
        <v>21.27719695</v>
      </c>
      <c r="H22" s="9">
        <f t="shared" si="4"/>
        <v>24.41086066</v>
      </c>
      <c r="I22" s="9">
        <f t="shared" si="4"/>
        <v>29.11564626</v>
      </c>
      <c r="J22" s="9">
        <f t="shared" si="4"/>
        <v>29.81047221</v>
      </c>
      <c r="K22" s="9">
        <f t="shared" si="4"/>
        <v>31.10109466</v>
      </c>
      <c r="L22" s="9">
        <f t="shared" si="4"/>
        <v>35.5963991</v>
      </c>
      <c r="M22" s="9">
        <f t="shared" si="4"/>
        <v>25.29704868</v>
      </c>
      <c r="N22" s="9">
        <f t="shared" si="4"/>
        <v>23.70686076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L1"/>
    <mergeCell ref="A2:L2"/>
    <mergeCell ref="A5:B5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1" width="8.0"/>
    <col customWidth="1" min="12" max="12" width="6.38"/>
    <col customWidth="1" min="13" max="13" width="7.13"/>
    <col customWidth="1" min="14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1</v>
      </c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72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7</v>
      </c>
      <c r="G7" s="27" t="s">
        <v>5</v>
      </c>
      <c r="H7" s="27" t="s">
        <v>5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214.565</v>
      </c>
      <c r="C9" s="7">
        <f t="shared" si="1"/>
        <v>188.251</v>
      </c>
      <c r="D9" s="7">
        <f t="shared" si="1"/>
        <v>226.052</v>
      </c>
      <c r="E9" s="7">
        <f t="shared" si="1"/>
        <v>205.683</v>
      </c>
      <c r="F9" s="7">
        <f t="shared" si="1"/>
        <v>233.352</v>
      </c>
      <c r="G9" s="7">
        <f t="shared" si="1"/>
        <v>247.236</v>
      </c>
      <c r="H9" s="7">
        <f t="shared" si="1"/>
        <v>266.434</v>
      </c>
      <c r="I9" s="7">
        <f t="shared" si="1"/>
        <v>257.103</v>
      </c>
      <c r="J9" s="7">
        <f t="shared" si="1"/>
        <v>223.039</v>
      </c>
      <c r="K9" s="7">
        <f t="shared" si="1"/>
        <v>170.45</v>
      </c>
      <c r="L9" s="7">
        <f t="shared" si="1"/>
        <v>176.99</v>
      </c>
      <c r="M9" s="7">
        <f t="shared" si="1"/>
        <v>204.09</v>
      </c>
      <c r="N9" s="7">
        <f t="shared" ref="N9:N17" si="2">SUM(B9:M9)</f>
        <v>2613.245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14.7</v>
      </c>
      <c r="C11" s="7">
        <v>9.8</v>
      </c>
      <c r="D11" s="7">
        <v>16.8</v>
      </c>
      <c r="E11" s="7">
        <v>18.0</v>
      </c>
      <c r="F11" s="7">
        <v>20.7</v>
      </c>
      <c r="G11" s="7">
        <v>27.0</v>
      </c>
      <c r="H11" s="7">
        <f t="shared" ref="H11:I11" si="3">31*0.7</f>
        <v>21.7</v>
      </c>
      <c r="I11" s="7">
        <f t="shared" si="3"/>
        <v>21.7</v>
      </c>
      <c r="J11" s="7">
        <f>25*0.7</f>
        <v>17.5</v>
      </c>
      <c r="K11" s="7">
        <f>0.7*31</f>
        <v>21.7</v>
      </c>
      <c r="L11" s="7">
        <f>23*0.7</f>
        <v>16.1</v>
      </c>
      <c r="M11" s="7">
        <f>0.7*31</f>
        <v>21.7</v>
      </c>
      <c r="N11" s="7">
        <f t="shared" si="2"/>
        <v>227.4</v>
      </c>
    </row>
    <row r="12" ht="15.0" customHeight="1">
      <c r="A12" s="6" t="s">
        <v>17</v>
      </c>
      <c r="B12" s="7">
        <v>17.1</v>
      </c>
      <c r="C12" s="7">
        <v>18.0</v>
      </c>
      <c r="D12" s="7">
        <v>9.3</v>
      </c>
      <c r="E12" s="7">
        <v>2.0</v>
      </c>
      <c r="F12" s="7">
        <v>0.0</v>
      </c>
      <c r="G12" s="7">
        <v>0.0</v>
      </c>
      <c r="H12" s="7">
        <v>0.0</v>
      </c>
      <c r="I12" s="7">
        <v>0.0</v>
      </c>
      <c r="J12" s="7">
        <f>11*0.9</f>
        <v>9.9</v>
      </c>
      <c r="K12" s="7">
        <f>18*0.9</f>
        <v>16.2</v>
      </c>
      <c r="L12" s="7">
        <f>12*0.9</f>
        <v>10.8</v>
      </c>
      <c r="M12" s="7">
        <v>0.0</v>
      </c>
      <c r="N12" s="7">
        <f t="shared" si="2"/>
        <v>83.3</v>
      </c>
    </row>
    <row r="13" ht="15.0" customHeight="1">
      <c r="A13" s="6" t="s">
        <v>18</v>
      </c>
      <c r="B13" s="7">
        <v>21.6</v>
      </c>
      <c r="C13" s="7">
        <v>26.1</v>
      </c>
      <c r="D13" s="7">
        <v>2.1</v>
      </c>
      <c r="E13" s="7">
        <v>8.4</v>
      </c>
      <c r="F13" s="7">
        <v>9.3</v>
      </c>
      <c r="G13" s="7">
        <v>3.9</v>
      </c>
      <c r="H13" s="7">
        <f>31*0.9</f>
        <v>27.9</v>
      </c>
      <c r="I13" s="7">
        <f>0.9*31</f>
        <v>27.9</v>
      </c>
      <c r="J13" s="7">
        <f>20*0.9</f>
        <v>18</v>
      </c>
      <c r="K13" s="7">
        <f>23*0.9</f>
        <v>20.7</v>
      </c>
      <c r="L13" s="7">
        <f>5*0.9</f>
        <v>4.5</v>
      </c>
      <c r="M13" s="7">
        <f>31*0.9</f>
        <v>27.9</v>
      </c>
      <c r="N13" s="7">
        <f t="shared" si="2"/>
        <v>198.3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0.0</v>
      </c>
      <c r="F15" s="7">
        <v>0.0</v>
      </c>
      <c r="G15" s="7">
        <v>9.0</v>
      </c>
      <c r="H15" s="7">
        <f>29*0.7</f>
        <v>20.3</v>
      </c>
      <c r="I15" s="7">
        <f>30*0.9</f>
        <v>27</v>
      </c>
      <c r="J15" s="7">
        <f t="shared" ref="J15:J16" si="4">25*0.7</f>
        <v>17.5</v>
      </c>
      <c r="K15" s="7">
        <f t="shared" ref="K15:K16" si="5">31*0.7</f>
        <v>21.7</v>
      </c>
      <c r="L15" s="7">
        <f>13*0.7</f>
        <v>9.1</v>
      </c>
      <c r="M15" s="7">
        <v>0.0</v>
      </c>
      <c r="N15" s="7">
        <f t="shared" si="2"/>
        <v>104.6</v>
      </c>
    </row>
    <row r="16" ht="15.0" customHeight="1">
      <c r="A16" s="6" t="s">
        <v>21</v>
      </c>
      <c r="B16" s="7">
        <v>0.0</v>
      </c>
      <c r="C16" s="7">
        <v>0.0</v>
      </c>
      <c r="D16" s="7">
        <v>2.1</v>
      </c>
      <c r="E16" s="7">
        <v>16.2</v>
      </c>
      <c r="F16" s="7">
        <v>27.9</v>
      </c>
      <c r="G16" s="7">
        <v>0.0</v>
      </c>
      <c r="H16" s="7">
        <f>27*0.7</f>
        <v>18.9</v>
      </c>
      <c r="I16" s="7">
        <f>0.7*30</f>
        <v>21</v>
      </c>
      <c r="J16" s="7">
        <f t="shared" si="4"/>
        <v>17.5</v>
      </c>
      <c r="K16" s="7">
        <f t="shared" si="5"/>
        <v>21.7</v>
      </c>
      <c r="L16" s="7">
        <f>25*0.7</f>
        <v>17.5</v>
      </c>
      <c r="M16" s="7">
        <v>0.0</v>
      </c>
      <c r="N16" s="7">
        <f t="shared" si="2"/>
        <v>142.8</v>
      </c>
    </row>
    <row r="17" ht="15.0" customHeight="1">
      <c r="A17" s="6" t="s">
        <v>22</v>
      </c>
      <c r="B17" s="7">
        <v>0.0</v>
      </c>
      <c r="C17" s="7">
        <v>0.0</v>
      </c>
      <c r="D17" s="7">
        <v>2.1</v>
      </c>
      <c r="E17" s="7">
        <v>16.2</v>
      </c>
      <c r="F17" s="7">
        <v>20.7</v>
      </c>
      <c r="G17" s="7">
        <v>27.0</v>
      </c>
      <c r="H17" s="7">
        <f t="shared" ref="H17:I17" si="6">31*0.7</f>
        <v>21.7</v>
      </c>
      <c r="I17" s="7">
        <f t="shared" si="6"/>
        <v>21.7</v>
      </c>
      <c r="J17" s="7">
        <f>24*0.7</f>
        <v>16.8</v>
      </c>
      <c r="K17" s="7">
        <f>29*0.7</f>
        <v>20.3</v>
      </c>
      <c r="L17" s="7">
        <f>0.7*30</f>
        <v>21</v>
      </c>
      <c r="M17" s="7">
        <f>10*0.7</f>
        <v>7</v>
      </c>
      <c r="N17" s="7">
        <f t="shared" si="2"/>
        <v>174.5</v>
      </c>
    </row>
    <row r="18" ht="15.0" customHeight="1">
      <c r="A18" s="6" t="s">
        <v>23</v>
      </c>
      <c r="B18" s="7">
        <f t="shared" ref="B18:N18" si="7">SUM(B10:B17)</f>
        <v>53.4</v>
      </c>
      <c r="C18" s="7">
        <f t="shared" si="7"/>
        <v>53.9</v>
      </c>
      <c r="D18" s="7">
        <f t="shared" si="7"/>
        <v>32.4</v>
      </c>
      <c r="E18" s="7">
        <f t="shared" si="7"/>
        <v>60.8</v>
      </c>
      <c r="F18" s="7">
        <f t="shared" si="7"/>
        <v>78.6</v>
      </c>
      <c r="G18" s="7">
        <f t="shared" si="7"/>
        <v>66.9</v>
      </c>
      <c r="H18" s="7">
        <f t="shared" si="7"/>
        <v>110.5</v>
      </c>
      <c r="I18" s="7">
        <f t="shared" si="7"/>
        <v>119.3</v>
      </c>
      <c r="J18" s="7">
        <f t="shared" si="7"/>
        <v>97.2</v>
      </c>
      <c r="K18" s="7">
        <f t="shared" si="7"/>
        <v>122.3</v>
      </c>
      <c r="L18" s="7">
        <f t="shared" si="7"/>
        <v>79</v>
      </c>
      <c r="M18" s="7">
        <f t="shared" si="7"/>
        <v>56.6</v>
      </c>
      <c r="N18" s="7">
        <f t="shared" si="7"/>
        <v>930.9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267.965</v>
      </c>
      <c r="C20" s="7">
        <v>242.151</v>
      </c>
      <c r="D20" s="7">
        <v>258.452</v>
      </c>
      <c r="E20" s="7">
        <v>266.483</v>
      </c>
      <c r="F20" s="7">
        <v>311.952</v>
      </c>
      <c r="G20" s="7">
        <v>314.136</v>
      </c>
      <c r="H20" s="7">
        <v>376.934</v>
      </c>
      <c r="I20" s="7">
        <v>376.403</v>
      </c>
      <c r="J20" s="7">
        <v>320.239</v>
      </c>
      <c r="K20" s="7">
        <v>292.75</v>
      </c>
      <c r="L20" s="7">
        <v>255.99</v>
      </c>
      <c r="M20" s="7">
        <v>260.69</v>
      </c>
      <c r="N20" s="7">
        <f>SUM(B20:L20)</f>
        <v>3283.455</v>
      </c>
      <c r="O20" s="8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8">((B20-B9)/B20)*100</f>
        <v>19.92797567</v>
      </c>
      <c r="C22" s="9">
        <f t="shared" si="8"/>
        <v>22.25883849</v>
      </c>
      <c r="D22" s="9">
        <f t="shared" si="8"/>
        <v>12.53617693</v>
      </c>
      <c r="E22" s="9">
        <f t="shared" si="8"/>
        <v>22.81571432</v>
      </c>
      <c r="F22" s="9">
        <f t="shared" si="8"/>
        <v>25.19618403</v>
      </c>
      <c r="G22" s="9">
        <f t="shared" si="8"/>
        <v>21.29650852</v>
      </c>
      <c r="H22" s="9">
        <f t="shared" si="8"/>
        <v>29.31547698</v>
      </c>
      <c r="I22" s="9">
        <f t="shared" si="8"/>
        <v>31.6947527</v>
      </c>
      <c r="J22" s="9">
        <f t="shared" si="8"/>
        <v>30.3523306</v>
      </c>
      <c r="K22" s="9">
        <f t="shared" si="8"/>
        <v>41.77625961</v>
      </c>
      <c r="L22" s="9">
        <f t="shared" si="8"/>
        <v>30.86058049</v>
      </c>
      <c r="M22" s="9">
        <f t="shared" si="8"/>
        <v>21.71161149</v>
      </c>
      <c r="N22" s="9">
        <f t="shared" si="8"/>
        <v>20.41173094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A2:L2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1" width="8.0"/>
    <col customWidth="1" min="12" max="13" width="8.88"/>
    <col customWidth="1" min="14" max="14" width="11.25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1</v>
      </c>
      <c r="M2" s="1"/>
      <c r="N2" s="2"/>
    </row>
    <row r="3" ht="12.75" customHeight="1">
      <c r="A3" s="4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74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7</v>
      </c>
      <c r="G7" s="27" t="s">
        <v>5</v>
      </c>
      <c r="H7" s="27" t="s">
        <v>5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202.727</v>
      </c>
      <c r="C9" s="7">
        <f t="shared" si="1"/>
        <v>179.954</v>
      </c>
      <c r="D9" s="7">
        <f t="shared" si="1"/>
        <v>189.295</v>
      </c>
      <c r="E9" s="7">
        <f t="shared" si="1"/>
        <v>145.204</v>
      </c>
      <c r="F9" s="7">
        <f t="shared" si="1"/>
        <v>197.886</v>
      </c>
      <c r="G9" s="7">
        <f t="shared" si="1"/>
        <v>285.717</v>
      </c>
      <c r="H9" s="7">
        <f t="shared" si="1"/>
        <v>321.435</v>
      </c>
      <c r="I9" s="7">
        <f t="shared" si="1"/>
        <v>317.794</v>
      </c>
      <c r="J9" s="7">
        <f t="shared" si="1"/>
        <v>274.464</v>
      </c>
      <c r="K9" s="7">
        <f t="shared" si="1"/>
        <v>234.037</v>
      </c>
      <c r="L9" s="7">
        <f t="shared" si="1"/>
        <v>229.508</v>
      </c>
      <c r="M9" s="7">
        <f t="shared" si="1"/>
        <v>244.137</v>
      </c>
      <c r="N9" s="7">
        <f t="shared" ref="N9:N17" si="2">SUM(B9:M9)</f>
        <v>2822.158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21.7</v>
      </c>
      <c r="C11" s="7">
        <v>9.8</v>
      </c>
      <c r="D11" s="7">
        <v>9.8</v>
      </c>
      <c r="E11" s="7">
        <v>18.2</v>
      </c>
      <c r="F11" s="7">
        <v>9.1</v>
      </c>
      <c r="G11" s="7">
        <v>1.4</v>
      </c>
      <c r="H11" s="7">
        <v>18.9</v>
      </c>
      <c r="I11" s="7">
        <v>14.0</v>
      </c>
      <c r="J11" s="7">
        <v>7.7</v>
      </c>
      <c r="K11" s="7">
        <v>21.7</v>
      </c>
      <c r="L11" s="7">
        <v>14.0</v>
      </c>
      <c r="M11" s="7">
        <v>0.0</v>
      </c>
      <c r="N11" s="21">
        <f t="shared" si="2"/>
        <v>146.3</v>
      </c>
    </row>
    <row r="12" ht="15.0" customHeight="1">
      <c r="A12" s="6" t="s">
        <v>17</v>
      </c>
      <c r="B12" s="7">
        <v>0.0</v>
      </c>
      <c r="C12" s="7">
        <v>22.5</v>
      </c>
      <c r="D12" s="7">
        <v>18.9</v>
      </c>
      <c r="E12" s="7">
        <v>3.6</v>
      </c>
      <c r="F12" s="7">
        <v>13.5</v>
      </c>
      <c r="G12" s="7">
        <v>27.0</v>
      </c>
      <c r="H12" s="7">
        <v>11.7</v>
      </c>
      <c r="I12" s="7">
        <v>25.2</v>
      </c>
      <c r="J12" s="7">
        <v>27.0</v>
      </c>
      <c r="K12" s="7">
        <v>27.9</v>
      </c>
      <c r="L12" s="7">
        <v>27.0</v>
      </c>
      <c r="M12" s="7">
        <v>27.9</v>
      </c>
      <c r="N12" s="21">
        <f t="shared" si="2"/>
        <v>232.2</v>
      </c>
    </row>
    <row r="13" ht="15.0" customHeight="1">
      <c r="A13" s="6" t="s">
        <v>18</v>
      </c>
      <c r="B13" s="7">
        <v>27.9</v>
      </c>
      <c r="C13" s="7">
        <v>16.2</v>
      </c>
      <c r="D13" s="7">
        <v>17.1</v>
      </c>
      <c r="E13" s="7">
        <v>23.4</v>
      </c>
      <c r="F13" s="7">
        <v>27.0</v>
      </c>
      <c r="G13" s="7">
        <v>25.2</v>
      </c>
      <c r="H13" s="7">
        <v>19.8</v>
      </c>
      <c r="I13" s="7">
        <v>21.6</v>
      </c>
      <c r="J13" s="7">
        <v>18.0</v>
      </c>
      <c r="K13" s="7">
        <v>0.0</v>
      </c>
      <c r="L13" s="7">
        <v>7.2</v>
      </c>
      <c r="M13" s="7">
        <v>15.3</v>
      </c>
      <c r="N13" s="21">
        <f t="shared" si="2"/>
        <v>218.7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21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1.4</v>
      </c>
      <c r="E15" s="7">
        <v>21.0</v>
      </c>
      <c r="F15" s="7">
        <v>11.2</v>
      </c>
      <c r="G15" s="7">
        <v>21.0</v>
      </c>
      <c r="H15" s="7">
        <v>9.1</v>
      </c>
      <c r="I15" s="7">
        <v>14.7</v>
      </c>
      <c r="J15" s="7">
        <v>4.2</v>
      </c>
      <c r="K15" s="7">
        <v>0.0</v>
      </c>
      <c r="L15" s="7">
        <v>0.0</v>
      </c>
      <c r="M15" s="7">
        <v>0.0</v>
      </c>
      <c r="N15" s="21">
        <f t="shared" si="2"/>
        <v>82.6</v>
      </c>
    </row>
    <row r="16" ht="15.0" customHeight="1">
      <c r="A16" s="6" t="s">
        <v>21</v>
      </c>
      <c r="B16" s="7">
        <v>0.0</v>
      </c>
      <c r="C16" s="7">
        <v>0.0</v>
      </c>
      <c r="D16" s="7">
        <v>14.0</v>
      </c>
      <c r="E16" s="7">
        <v>21.0</v>
      </c>
      <c r="F16" s="7">
        <v>19.6</v>
      </c>
      <c r="G16" s="7">
        <v>13.3</v>
      </c>
      <c r="H16" s="7">
        <v>15.4</v>
      </c>
      <c r="I16" s="7">
        <v>21.7</v>
      </c>
      <c r="J16" s="7">
        <v>16.8</v>
      </c>
      <c r="K16" s="7">
        <v>21.7</v>
      </c>
      <c r="L16" s="7">
        <v>0.0</v>
      </c>
      <c r="M16" s="7">
        <v>0.0</v>
      </c>
      <c r="N16" s="21">
        <f t="shared" si="2"/>
        <v>143.5</v>
      </c>
    </row>
    <row r="17" ht="15.0" customHeight="1">
      <c r="A17" s="6" t="s">
        <v>22</v>
      </c>
      <c r="B17" s="7">
        <v>0.0</v>
      </c>
      <c r="C17" s="7">
        <v>0.0</v>
      </c>
      <c r="D17" s="7">
        <v>14.0</v>
      </c>
      <c r="E17" s="7">
        <v>11.9</v>
      </c>
      <c r="F17" s="7">
        <v>11.2</v>
      </c>
      <c r="G17" s="7">
        <v>8.4</v>
      </c>
      <c r="H17" s="7">
        <v>18.9</v>
      </c>
      <c r="I17" s="7">
        <v>14.0</v>
      </c>
      <c r="J17" s="7">
        <v>21.0</v>
      </c>
      <c r="K17" s="7">
        <v>21.7</v>
      </c>
      <c r="L17" s="7">
        <v>0.0</v>
      </c>
      <c r="M17" s="7">
        <v>0.0</v>
      </c>
      <c r="N17" s="21">
        <f t="shared" si="2"/>
        <v>121.1</v>
      </c>
    </row>
    <row r="18" ht="15.0" customHeight="1">
      <c r="A18" s="6" t="s">
        <v>23</v>
      </c>
      <c r="B18" s="7">
        <v>49.599999999999994</v>
      </c>
      <c r="C18" s="7">
        <v>48.5</v>
      </c>
      <c r="D18" s="7">
        <v>75.19999999999999</v>
      </c>
      <c r="E18" s="7">
        <v>99.10000000000001</v>
      </c>
      <c r="F18" s="7">
        <v>91.60000000000001</v>
      </c>
      <c r="G18" s="7">
        <v>96.3</v>
      </c>
      <c r="H18" s="7">
        <f t="shared" ref="H18:N18" si="3">SUM(H10:H17)</f>
        <v>93.8</v>
      </c>
      <c r="I18" s="7">
        <f t="shared" si="3"/>
        <v>111.2</v>
      </c>
      <c r="J18" s="7">
        <f t="shared" si="3"/>
        <v>94.7</v>
      </c>
      <c r="K18" s="7">
        <f t="shared" si="3"/>
        <v>93</v>
      </c>
      <c r="L18" s="7">
        <f t="shared" si="3"/>
        <v>48.2</v>
      </c>
      <c r="M18" s="7">
        <f t="shared" si="3"/>
        <v>43.2</v>
      </c>
      <c r="N18" s="7">
        <f t="shared" si="3"/>
        <v>944.4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252.327</v>
      </c>
      <c r="C20" s="7">
        <v>228.454</v>
      </c>
      <c r="D20" s="7">
        <v>264.495</v>
      </c>
      <c r="E20" s="7">
        <v>244.304</v>
      </c>
      <c r="F20" s="7">
        <v>289.486</v>
      </c>
      <c r="G20" s="7">
        <v>382.017</v>
      </c>
      <c r="H20" s="7">
        <v>415.235</v>
      </c>
      <c r="I20" s="7">
        <v>428.994</v>
      </c>
      <c r="J20" s="7">
        <v>369.164</v>
      </c>
      <c r="K20" s="7">
        <v>327.037</v>
      </c>
      <c r="L20" s="7">
        <v>277.708</v>
      </c>
      <c r="M20" s="7">
        <v>287.337</v>
      </c>
      <c r="N20" s="7">
        <f>SUM(B20:M20)</f>
        <v>3766.558</v>
      </c>
      <c r="O20" s="8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19.65703234</v>
      </c>
      <c r="C22" s="9">
        <f t="shared" si="4"/>
        <v>21.22965674</v>
      </c>
      <c r="D22" s="9">
        <f t="shared" si="4"/>
        <v>28.43153935</v>
      </c>
      <c r="E22" s="9">
        <f t="shared" si="4"/>
        <v>40.56421508</v>
      </c>
      <c r="F22" s="9">
        <f t="shared" si="4"/>
        <v>31.64229013</v>
      </c>
      <c r="G22" s="9">
        <f t="shared" si="4"/>
        <v>25.20830225</v>
      </c>
      <c r="H22" s="9">
        <f t="shared" si="4"/>
        <v>22.58961793</v>
      </c>
      <c r="I22" s="9">
        <f t="shared" si="4"/>
        <v>25.92110845</v>
      </c>
      <c r="J22" s="9">
        <f t="shared" si="4"/>
        <v>25.6525555</v>
      </c>
      <c r="K22" s="9">
        <f t="shared" si="4"/>
        <v>28.43714931</v>
      </c>
      <c r="L22" s="9">
        <f t="shared" si="4"/>
        <v>17.35635992</v>
      </c>
      <c r="M22" s="9">
        <f t="shared" si="4"/>
        <v>15.03461093</v>
      </c>
      <c r="N22" s="9">
        <f t="shared" si="4"/>
        <v>25.07328972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A2:L2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3" width="8.0"/>
    <col customWidth="1" min="14" max="14" width="11.63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1</v>
      </c>
      <c r="M2" s="1"/>
      <c r="N2" s="2"/>
    </row>
    <row r="3" ht="12.75" customHeight="1">
      <c r="A3" s="4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76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7</v>
      </c>
      <c r="G7" s="27" t="s">
        <v>5</v>
      </c>
      <c r="H7" s="27" t="s">
        <v>5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278.37</v>
      </c>
      <c r="C9" s="7">
        <f t="shared" si="1"/>
        <v>240.454</v>
      </c>
      <c r="D9" s="7">
        <f t="shared" si="1"/>
        <v>249.48</v>
      </c>
      <c r="E9" s="7">
        <f t="shared" si="1"/>
        <v>216.93</v>
      </c>
      <c r="F9" s="7">
        <f t="shared" si="1"/>
        <v>272.437</v>
      </c>
      <c r="G9" s="7">
        <f t="shared" si="1"/>
        <v>311.996</v>
      </c>
      <c r="H9" s="7">
        <f t="shared" si="1"/>
        <v>292.075</v>
      </c>
      <c r="I9" s="7">
        <f t="shared" si="1"/>
        <v>307.89</v>
      </c>
      <c r="J9" s="7">
        <f t="shared" si="1"/>
        <v>247.856</v>
      </c>
      <c r="K9" s="7">
        <f t="shared" si="1"/>
        <v>269.368</v>
      </c>
      <c r="L9" s="7">
        <f t="shared" si="1"/>
        <v>256.086</v>
      </c>
      <c r="M9" s="7">
        <f t="shared" si="1"/>
        <v>238.909</v>
      </c>
      <c r="N9" s="28">
        <f t="shared" ref="N9:N17" si="2">SUM(B9:M9)</f>
        <v>3181.851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4.2</v>
      </c>
      <c r="E11" s="7">
        <v>7.7</v>
      </c>
      <c r="F11" s="7">
        <v>0.0</v>
      </c>
      <c r="G11" s="7">
        <v>0.0</v>
      </c>
      <c r="H11" s="7">
        <v>0.0</v>
      </c>
      <c r="I11" s="7">
        <v>0.0</v>
      </c>
      <c r="J11" s="7">
        <v>0.0</v>
      </c>
      <c r="K11" s="7"/>
      <c r="L11" s="7"/>
      <c r="M11" s="7"/>
      <c r="N11" s="7">
        <f t="shared" si="2"/>
        <v>11.9</v>
      </c>
    </row>
    <row r="12" ht="15.0" customHeight="1">
      <c r="A12" s="6" t="s">
        <v>17</v>
      </c>
      <c r="B12" s="7">
        <v>0.0</v>
      </c>
      <c r="C12" s="7">
        <v>0.0</v>
      </c>
      <c r="D12" s="7">
        <v>7.2</v>
      </c>
      <c r="E12" s="7">
        <v>12.6</v>
      </c>
      <c r="F12" s="7">
        <v>17.1</v>
      </c>
      <c r="G12" s="7">
        <v>27.0</v>
      </c>
      <c r="H12" s="7">
        <v>27.0</v>
      </c>
      <c r="I12" s="7">
        <v>27.0</v>
      </c>
      <c r="J12" s="7">
        <v>27.0</v>
      </c>
      <c r="K12" s="7">
        <v>27.0</v>
      </c>
      <c r="L12" s="7">
        <v>27.0</v>
      </c>
      <c r="M12" s="7">
        <v>27.0</v>
      </c>
      <c r="N12" s="7">
        <f t="shared" si="2"/>
        <v>225.9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/>
      <c r="L13" s="7"/>
      <c r="M13" s="7"/>
      <c r="N13" s="7">
        <f t="shared" si="2"/>
        <v>0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11.2</v>
      </c>
      <c r="F15" s="7">
        <v>8.4</v>
      </c>
      <c r="G15" s="7">
        <v>0.0</v>
      </c>
      <c r="H15" s="7">
        <v>0.0</v>
      </c>
      <c r="I15" s="7">
        <v>0.0</v>
      </c>
      <c r="J15" s="7">
        <v>0.0</v>
      </c>
      <c r="K15" s="7"/>
      <c r="L15" s="7"/>
      <c r="M15" s="7"/>
      <c r="N15" s="7">
        <f t="shared" si="2"/>
        <v>19.6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0.0</v>
      </c>
      <c r="F16" s="7">
        <v>13.3</v>
      </c>
      <c r="G16" s="7">
        <v>21.0</v>
      </c>
      <c r="H16" s="7">
        <v>21.0</v>
      </c>
      <c r="I16" s="7">
        <v>21.0</v>
      </c>
      <c r="J16" s="7">
        <v>21.0</v>
      </c>
      <c r="K16" s="7"/>
      <c r="L16" s="7"/>
      <c r="M16" s="7"/>
      <c r="N16" s="7">
        <f t="shared" si="2"/>
        <v>97.3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12.6</v>
      </c>
      <c r="F17" s="7">
        <v>21.7</v>
      </c>
      <c r="G17" s="7">
        <v>21.0</v>
      </c>
      <c r="H17" s="7">
        <v>21.0</v>
      </c>
      <c r="I17" s="7">
        <v>21.0</v>
      </c>
      <c r="J17" s="7">
        <v>21.0</v>
      </c>
      <c r="K17" s="7"/>
      <c r="L17" s="7"/>
      <c r="M17" s="7"/>
      <c r="N17" s="7">
        <f t="shared" si="2"/>
        <v>118.3</v>
      </c>
    </row>
    <row r="18" ht="15.0" customHeight="1">
      <c r="A18" s="6" t="s">
        <v>23</v>
      </c>
      <c r="B18" s="7">
        <f t="shared" ref="B18:N18" si="3">SUM(B10:B17)</f>
        <v>0</v>
      </c>
      <c r="C18" s="7">
        <f t="shared" si="3"/>
        <v>0</v>
      </c>
      <c r="D18" s="7">
        <f t="shared" si="3"/>
        <v>11.4</v>
      </c>
      <c r="E18" s="7">
        <f t="shared" si="3"/>
        <v>44.1</v>
      </c>
      <c r="F18" s="7">
        <f t="shared" si="3"/>
        <v>60.5</v>
      </c>
      <c r="G18" s="7">
        <f t="shared" si="3"/>
        <v>69</v>
      </c>
      <c r="H18" s="7">
        <f t="shared" si="3"/>
        <v>69</v>
      </c>
      <c r="I18" s="7">
        <f t="shared" si="3"/>
        <v>69</v>
      </c>
      <c r="J18" s="7">
        <f t="shared" si="3"/>
        <v>69</v>
      </c>
      <c r="K18" s="7">
        <f t="shared" si="3"/>
        <v>27</v>
      </c>
      <c r="L18" s="7">
        <f t="shared" si="3"/>
        <v>27</v>
      </c>
      <c r="M18" s="7">
        <f t="shared" si="3"/>
        <v>27</v>
      </c>
      <c r="N18" s="7">
        <f t="shared" si="3"/>
        <v>473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278.37</v>
      </c>
      <c r="C20" s="7">
        <v>240.454</v>
      </c>
      <c r="D20" s="7">
        <v>260.88</v>
      </c>
      <c r="E20" s="7">
        <v>261.03</v>
      </c>
      <c r="F20" s="7">
        <v>332.937</v>
      </c>
      <c r="G20" s="7">
        <v>380.996</v>
      </c>
      <c r="H20" s="7">
        <v>361.075</v>
      </c>
      <c r="I20" s="7">
        <v>376.89</v>
      </c>
      <c r="J20" s="7">
        <v>316.856</v>
      </c>
      <c r="K20" s="7">
        <v>296.368</v>
      </c>
      <c r="L20" s="7">
        <v>283.086</v>
      </c>
      <c r="M20" s="7">
        <v>265.909</v>
      </c>
      <c r="N20" s="28">
        <f>SUM(B20:L20)</f>
        <v>3388.942</v>
      </c>
      <c r="O20" s="8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0</v>
      </c>
      <c r="C22" s="9">
        <f t="shared" si="4"/>
        <v>0</v>
      </c>
      <c r="D22" s="9">
        <f t="shared" si="4"/>
        <v>4.369825207</v>
      </c>
      <c r="E22" s="9">
        <f t="shared" si="4"/>
        <v>16.89460981</v>
      </c>
      <c r="F22" s="9">
        <f t="shared" si="4"/>
        <v>18.17160604</v>
      </c>
      <c r="G22" s="9">
        <f t="shared" si="4"/>
        <v>18.11042636</v>
      </c>
      <c r="H22" s="9">
        <f t="shared" si="4"/>
        <v>19.10960327</v>
      </c>
      <c r="I22" s="9">
        <f t="shared" si="4"/>
        <v>18.30772905</v>
      </c>
      <c r="J22" s="9">
        <f t="shared" si="4"/>
        <v>21.77645366</v>
      </c>
      <c r="K22" s="9">
        <f t="shared" si="4"/>
        <v>9.110295309</v>
      </c>
      <c r="L22" s="9">
        <f t="shared" si="4"/>
        <v>9.537737649</v>
      </c>
      <c r="M22" s="9">
        <f t="shared" si="4"/>
        <v>10.15384963</v>
      </c>
      <c r="N22" s="9">
        <f t="shared" si="4"/>
        <v>6.110786198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A2:L2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workbookViewId="0"/>
  </sheetViews>
  <sheetFormatPr customHeight="1" defaultColWidth="12.63" defaultRowHeight="15.0"/>
  <cols>
    <col customWidth="1" min="1" max="13" width="8.0"/>
    <col customWidth="1" min="14" max="14" width="11.63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77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7</v>
      </c>
      <c r="G7" s="27" t="s">
        <v>5</v>
      </c>
      <c r="H7" s="27" t="s">
        <v>5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G9" si="1">(B20-B18)</f>
        <v>234.837</v>
      </c>
      <c r="C9" s="7">
        <f t="shared" si="1"/>
        <v>194.174</v>
      </c>
      <c r="D9" s="7">
        <f t="shared" si="1"/>
        <v>222.312</v>
      </c>
      <c r="E9" s="7">
        <f t="shared" si="1"/>
        <v>181.764</v>
      </c>
      <c r="F9" s="7">
        <f t="shared" si="1"/>
        <v>258.952</v>
      </c>
      <c r="G9" s="7">
        <f t="shared" si="1"/>
        <v>291.674</v>
      </c>
      <c r="H9" s="21">
        <v>416.025</v>
      </c>
      <c r="I9" s="21">
        <v>419.648</v>
      </c>
      <c r="J9" s="21">
        <v>330.321</v>
      </c>
      <c r="K9" s="21">
        <v>277.128</v>
      </c>
      <c r="L9" s="21">
        <v>256.367</v>
      </c>
      <c r="M9" s="21">
        <v>271.653</v>
      </c>
      <c r="N9" s="28">
        <f t="shared" ref="N9:N17" si="2">SUM(B9:M9)</f>
        <v>3354.855</v>
      </c>
      <c r="P9" s="22"/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0.0</v>
      </c>
      <c r="E11" s="7">
        <v>0.0</v>
      </c>
      <c r="F11" s="7">
        <v>0.0</v>
      </c>
      <c r="G11" s="7">
        <v>0.0</v>
      </c>
      <c r="H11" s="7">
        <v>0.0</v>
      </c>
      <c r="I11" s="7">
        <v>0.0</v>
      </c>
      <c r="J11" s="7">
        <v>0.0</v>
      </c>
      <c r="K11" s="7">
        <v>0.0</v>
      </c>
      <c r="L11" s="7">
        <v>0.0</v>
      </c>
      <c r="M11" s="7">
        <v>0.0</v>
      </c>
      <c r="N11" s="7">
        <f t="shared" si="2"/>
        <v>0</v>
      </c>
    </row>
    <row r="12" ht="15.0" customHeight="1">
      <c r="A12" s="6" t="s">
        <v>17</v>
      </c>
      <c r="B12" s="7">
        <v>27.0</v>
      </c>
      <c r="C12" s="7">
        <v>27.0</v>
      </c>
      <c r="D12" s="7">
        <v>27.0</v>
      </c>
      <c r="E12" s="7">
        <v>13.5</v>
      </c>
      <c r="F12" s="7">
        <v>5.4</v>
      </c>
      <c r="G12" s="7">
        <v>19.8</v>
      </c>
      <c r="H12" s="7">
        <v>27.9</v>
      </c>
      <c r="I12" s="7">
        <v>27.9</v>
      </c>
      <c r="J12" s="7">
        <v>27.0</v>
      </c>
      <c r="K12" s="7">
        <v>27.9</v>
      </c>
      <c r="L12" s="7">
        <v>27.0</v>
      </c>
      <c r="M12" s="7">
        <v>27.9</v>
      </c>
      <c r="N12" s="7">
        <f t="shared" si="2"/>
        <v>285.3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0.0</v>
      </c>
      <c r="L13" s="7">
        <v>0.0</v>
      </c>
      <c r="M13" s="7">
        <v>0.0</v>
      </c>
      <c r="N13" s="7">
        <f t="shared" si="2"/>
        <v>0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10.5</v>
      </c>
      <c r="F15" s="7">
        <v>3.5</v>
      </c>
      <c r="G15" s="7">
        <v>15.4</v>
      </c>
      <c r="H15" s="7">
        <v>21.7</v>
      </c>
      <c r="I15" s="7">
        <v>21.7</v>
      </c>
      <c r="J15" s="7">
        <v>21.0</v>
      </c>
      <c r="K15" s="7">
        <v>21.0</v>
      </c>
      <c r="L15" s="7">
        <v>11.9</v>
      </c>
      <c r="M15" s="7">
        <v>0.0</v>
      </c>
      <c r="N15" s="7">
        <f t="shared" si="2"/>
        <v>126.7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21.0</v>
      </c>
      <c r="F16" s="7">
        <v>21.7</v>
      </c>
      <c r="G16" s="7">
        <v>21.0</v>
      </c>
      <c r="H16" s="7">
        <v>21.7</v>
      </c>
      <c r="I16" s="7">
        <v>21.7</v>
      </c>
      <c r="J16" s="7">
        <v>21.0</v>
      </c>
      <c r="K16" s="7">
        <v>21.0</v>
      </c>
      <c r="L16" s="7">
        <v>11.9</v>
      </c>
      <c r="M16" s="7">
        <v>0.0</v>
      </c>
      <c r="N16" s="7">
        <f t="shared" si="2"/>
        <v>161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21.0</v>
      </c>
      <c r="F17" s="7">
        <v>21.7</v>
      </c>
      <c r="G17" s="7">
        <v>6.3</v>
      </c>
      <c r="H17" s="7">
        <v>0.0</v>
      </c>
      <c r="I17" s="7">
        <v>0.0</v>
      </c>
      <c r="J17" s="7">
        <v>0.0</v>
      </c>
      <c r="K17" s="7">
        <v>0.0</v>
      </c>
      <c r="L17" s="7">
        <v>0.0</v>
      </c>
      <c r="M17" s="7">
        <v>0.0</v>
      </c>
      <c r="N17" s="7">
        <f t="shared" si="2"/>
        <v>49</v>
      </c>
    </row>
    <row r="18" ht="15.0" customHeight="1">
      <c r="A18" s="6" t="s">
        <v>23</v>
      </c>
      <c r="B18" s="7">
        <f t="shared" ref="B18:N18" si="3">SUM(B10:B17)</f>
        <v>27</v>
      </c>
      <c r="C18" s="7">
        <f t="shared" si="3"/>
        <v>27</v>
      </c>
      <c r="D18" s="7">
        <f t="shared" si="3"/>
        <v>27</v>
      </c>
      <c r="E18" s="7">
        <f t="shared" si="3"/>
        <v>66</v>
      </c>
      <c r="F18" s="7">
        <f t="shared" si="3"/>
        <v>52.3</v>
      </c>
      <c r="G18" s="7">
        <f t="shared" si="3"/>
        <v>62.5</v>
      </c>
      <c r="H18" s="7">
        <f t="shared" si="3"/>
        <v>71.3</v>
      </c>
      <c r="I18" s="7">
        <f t="shared" si="3"/>
        <v>71.3</v>
      </c>
      <c r="J18" s="7">
        <f t="shared" si="3"/>
        <v>69</v>
      </c>
      <c r="K18" s="7">
        <f t="shared" si="3"/>
        <v>69.9</v>
      </c>
      <c r="L18" s="7">
        <f t="shared" si="3"/>
        <v>50.8</v>
      </c>
      <c r="M18" s="7">
        <f t="shared" si="3"/>
        <v>27.9</v>
      </c>
      <c r="N18" s="7">
        <f t="shared" si="3"/>
        <v>622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261.837</v>
      </c>
      <c r="C20" s="7">
        <v>221.174</v>
      </c>
      <c r="D20" s="7">
        <v>249.312</v>
      </c>
      <c r="E20" s="7">
        <v>247.764</v>
      </c>
      <c r="F20" s="7">
        <v>311.252</v>
      </c>
      <c r="G20" s="7">
        <v>354.174</v>
      </c>
      <c r="H20" s="7">
        <f t="shared" ref="H20:M20" si="4">SUM(H9+H18)</f>
        <v>487.325</v>
      </c>
      <c r="I20" s="7">
        <f t="shared" si="4"/>
        <v>490.948</v>
      </c>
      <c r="J20" s="7">
        <f t="shared" si="4"/>
        <v>399.321</v>
      </c>
      <c r="K20" s="7">
        <f t="shared" si="4"/>
        <v>347.028</v>
      </c>
      <c r="L20" s="7">
        <f t="shared" si="4"/>
        <v>307.167</v>
      </c>
      <c r="M20" s="7">
        <f t="shared" si="4"/>
        <v>299.553</v>
      </c>
      <c r="N20" s="28">
        <f>SUM(B20:M20)</f>
        <v>3976.855</v>
      </c>
      <c r="O20" s="8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5">((B20-B9)/B20)*100</f>
        <v>10.31175884</v>
      </c>
      <c r="C22" s="9">
        <f t="shared" si="5"/>
        <v>12.20758317</v>
      </c>
      <c r="D22" s="9">
        <f t="shared" si="5"/>
        <v>10.82980362</v>
      </c>
      <c r="E22" s="9">
        <f t="shared" si="5"/>
        <v>26.63825253</v>
      </c>
      <c r="F22" s="9">
        <f t="shared" si="5"/>
        <v>16.80310488</v>
      </c>
      <c r="G22" s="9">
        <f t="shared" si="5"/>
        <v>17.64669343</v>
      </c>
      <c r="H22" s="9">
        <f t="shared" si="5"/>
        <v>14.63089314</v>
      </c>
      <c r="I22" s="9">
        <f t="shared" si="5"/>
        <v>14.522923</v>
      </c>
      <c r="J22" s="9">
        <f t="shared" si="5"/>
        <v>17.27933167</v>
      </c>
      <c r="K22" s="9">
        <f t="shared" si="5"/>
        <v>20.14246689</v>
      </c>
      <c r="L22" s="9">
        <f t="shared" si="5"/>
        <v>16.5382349</v>
      </c>
      <c r="M22" s="9">
        <f t="shared" si="5"/>
        <v>9.313877678</v>
      </c>
      <c r="N22" s="9">
        <f t="shared" si="5"/>
        <v>15.64049984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A2:L2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workbookViewId="0"/>
  </sheetViews>
  <sheetFormatPr customHeight="1" defaultColWidth="12.63" defaultRowHeight="15.0"/>
  <cols>
    <col customWidth="1" min="1" max="13" width="8.0"/>
    <col customWidth="1" min="14" max="14" width="11.63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5" t="s">
        <v>78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7</v>
      </c>
      <c r="G7" s="27" t="s">
        <v>5</v>
      </c>
      <c r="H7" s="27" t="s">
        <v>5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28">
        <f t="shared" ref="B9:M9" si="1">B20-B18</f>
        <v>238.623</v>
      </c>
      <c r="C9" s="28">
        <f t="shared" si="1"/>
        <v>203.476</v>
      </c>
      <c r="D9" s="28">
        <f t="shared" si="1"/>
        <v>219.084</v>
      </c>
      <c r="E9" s="28">
        <f t="shared" si="1"/>
        <v>222.453</v>
      </c>
      <c r="F9" s="28">
        <f t="shared" si="1"/>
        <v>249.393</v>
      </c>
      <c r="G9" s="28">
        <f t="shared" si="1"/>
        <v>273.361</v>
      </c>
      <c r="H9" s="28">
        <f t="shared" si="1"/>
        <v>301.153</v>
      </c>
      <c r="I9" s="28">
        <f t="shared" si="1"/>
        <v>322.428</v>
      </c>
      <c r="J9" s="28">
        <f t="shared" si="1"/>
        <v>290.405</v>
      </c>
      <c r="K9" s="28">
        <f t="shared" si="1"/>
        <v>244.213</v>
      </c>
      <c r="L9" s="28">
        <f t="shared" si="1"/>
        <v>244.303</v>
      </c>
      <c r="M9" s="28">
        <f t="shared" si="1"/>
        <v>244.135</v>
      </c>
      <c r="N9" s="28">
        <f t="shared" ref="N9:N17" si="2">SUM(B9:M9)</f>
        <v>3053.027</v>
      </c>
      <c r="P9" s="22"/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0.0</v>
      </c>
      <c r="E11" s="7">
        <v>0.0</v>
      </c>
      <c r="F11" s="7">
        <v>0.0</v>
      </c>
      <c r="G11" s="7">
        <v>0.0</v>
      </c>
      <c r="H11" s="7">
        <v>0.0</v>
      </c>
      <c r="I11" s="7">
        <v>0.0</v>
      </c>
      <c r="J11" s="7">
        <v>0.0</v>
      </c>
      <c r="K11" s="7">
        <v>0.0</v>
      </c>
      <c r="L11" s="7">
        <v>0.0</v>
      </c>
      <c r="M11" s="7">
        <v>0.0</v>
      </c>
      <c r="N11" s="7">
        <f t="shared" si="2"/>
        <v>0</v>
      </c>
    </row>
    <row r="12" ht="15.0" customHeight="1">
      <c r="A12" s="6" t="s">
        <v>17</v>
      </c>
      <c r="B12" s="7">
        <v>27.9</v>
      </c>
      <c r="C12" s="7">
        <v>25.2</v>
      </c>
      <c r="D12" s="7">
        <v>27.9</v>
      </c>
      <c r="E12" s="7">
        <v>19.8</v>
      </c>
      <c r="F12" s="7">
        <v>27.9</v>
      </c>
      <c r="G12" s="7">
        <v>27.0</v>
      </c>
      <c r="H12" s="29">
        <v>27.9</v>
      </c>
      <c r="I12" s="29">
        <v>27.9</v>
      </c>
      <c r="J12" s="29">
        <v>27.0</v>
      </c>
      <c r="K12" s="29">
        <v>27.9</v>
      </c>
      <c r="L12" s="29">
        <v>27.0</v>
      </c>
      <c r="M12" s="29">
        <v>27.9</v>
      </c>
      <c r="N12" s="7">
        <f t="shared" si="2"/>
        <v>321.3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0.0</v>
      </c>
      <c r="L13" s="7">
        <v>0.0</v>
      </c>
      <c r="M13" s="7">
        <v>0.0</v>
      </c>
      <c r="N13" s="7">
        <f t="shared" si="2"/>
        <v>0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7.0</v>
      </c>
      <c r="F15" s="7">
        <v>8.4</v>
      </c>
      <c r="G15" s="7">
        <v>0.0</v>
      </c>
      <c r="H15" s="29">
        <v>0.0</v>
      </c>
      <c r="I15" s="29">
        <v>0.0</v>
      </c>
      <c r="J15" s="29">
        <v>0.0</v>
      </c>
      <c r="K15" s="29">
        <v>0.0</v>
      </c>
      <c r="L15" s="29">
        <v>0.0</v>
      </c>
      <c r="M15" s="7">
        <v>0.0</v>
      </c>
      <c r="N15" s="7">
        <f t="shared" si="2"/>
        <v>15.4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7.0</v>
      </c>
      <c r="F16" s="7">
        <v>21.7</v>
      </c>
      <c r="G16" s="7">
        <v>21.0</v>
      </c>
      <c r="H16" s="29">
        <v>21.7</v>
      </c>
      <c r="I16" s="29">
        <v>21.7</v>
      </c>
      <c r="J16" s="29">
        <v>21.0</v>
      </c>
      <c r="K16" s="29">
        <v>16.1</v>
      </c>
      <c r="L16" s="7"/>
      <c r="M16" s="7">
        <v>0.0</v>
      </c>
      <c r="N16" s="7">
        <f t="shared" si="2"/>
        <v>130.2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0.0</v>
      </c>
      <c r="F17" s="7">
        <v>0.0</v>
      </c>
      <c r="G17" s="7">
        <v>0.0</v>
      </c>
      <c r="H17" s="7">
        <v>0.0</v>
      </c>
      <c r="I17" s="7">
        <v>0.0</v>
      </c>
      <c r="J17" s="7">
        <v>0.0</v>
      </c>
      <c r="K17" s="7">
        <v>0.0</v>
      </c>
      <c r="L17" s="7">
        <v>0.0</v>
      </c>
      <c r="M17" s="7">
        <v>0.0</v>
      </c>
      <c r="N17" s="7">
        <f t="shared" si="2"/>
        <v>0</v>
      </c>
    </row>
    <row r="18" ht="15.0" customHeight="1">
      <c r="A18" s="6" t="s">
        <v>23</v>
      </c>
      <c r="B18" s="7">
        <f t="shared" ref="B18:N18" si="3">SUM(B10:B17)</f>
        <v>27.9</v>
      </c>
      <c r="C18" s="7">
        <f t="shared" si="3"/>
        <v>25.2</v>
      </c>
      <c r="D18" s="7">
        <f t="shared" si="3"/>
        <v>27.9</v>
      </c>
      <c r="E18" s="7">
        <f t="shared" si="3"/>
        <v>33.8</v>
      </c>
      <c r="F18" s="7">
        <f t="shared" si="3"/>
        <v>58</v>
      </c>
      <c r="G18" s="7">
        <f t="shared" si="3"/>
        <v>48</v>
      </c>
      <c r="H18" s="7">
        <f t="shared" si="3"/>
        <v>49.6</v>
      </c>
      <c r="I18" s="7">
        <f t="shared" si="3"/>
        <v>49.6</v>
      </c>
      <c r="J18" s="7">
        <f t="shared" si="3"/>
        <v>48</v>
      </c>
      <c r="K18" s="7">
        <f t="shared" si="3"/>
        <v>44</v>
      </c>
      <c r="L18" s="7">
        <f t="shared" si="3"/>
        <v>27</v>
      </c>
      <c r="M18" s="7">
        <f t="shared" si="3"/>
        <v>27.9</v>
      </c>
      <c r="N18" s="7">
        <f t="shared" si="3"/>
        <v>466.9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28">
        <v>266.523</v>
      </c>
      <c r="C20" s="7">
        <v>228.676</v>
      </c>
      <c r="D20" s="7">
        <v>246.984</v>
      </c>
      <c r="E20" s="7">
        <v>256.253</v>
      </c>
      <c r="F20" s="7">
        <v>307.393</v>
      </c>
      <c r="G20" s="7">
        <v>321.361</v>
      </c>
      <c r="H20" s="29">
        <v>350.753</v>
      </c>
      <c r="I20" s="29">
        <v>372.028</v>
      </c>
      <c r="J20" s="29">
        <v>338.405</v>
      </c>
      <c r="K20" s="29">
        <v>288.213</v>
      </c>
      <c r="L20" s="29">
        <v>271.303</v>
      </c>
      <c r="M20" s="29">
        <v>272.035</v>
      </c>
      <c r="N20" s="28">
        <f>SUM(B20:M20)</f>
        <v>3519.927</v>
      </c>
      <c r="O20" s="8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10.46813971</v>
      </c>
      <c r="C22" s="9">
        <f t="shared" si="4"/>
        <v>11.01995837</v>
      </c>
      <c r="D22" s="9">
        <f t="shared" si="4"/>
        <v>11.2962783</v>
      </c>
      <c r="E22" s="9">
        <f t="shared" si="4"/>
        <v>13.19008948</v>
      </c>
      <c r="F22" s="9">
        <f t="shared" si="4"/>
        <v>18.86835419</v>
      </c>
      <c r="G22" s="9">
        <f t="shared" si="4"/>
        <v>14.93647331</v>
      </c>
      <c r="H22" s="9">
        <f t="shared" si="4"/>
        <v>14.14100521</v>
      </c>
      <c r="I22" s="9">
        <f t="shared" si="4"/>
        <v>13.33232982</v>
      </c>
      <c r="J22" s="9">
        <f t="shared" si="4"/>
        <v>14.18418759</v>
      </c>
      <c r="K22" s="9">
        <f t="shared" si="4"/>
        <v>15.26648694</v>
      </c>
      <c r="L22" s="9">
        <f t="shared" si="4"/>
        <v>9.951972518</v>
      </c>
      <c r="M22" s="9">
        <f t="shared" si="4"/>
        <v>10.25603323</v>
      </c>
      <c r="N22" s="9">
        <f t="shared" si="4"/>
        <v>13.26447963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A2:L2"/>
  </mergeCell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workbookViewId="0"/>
  </sheetViews>
  <sheetFormatPr customHeight="1" defaultColWidth="12.63" defaultRowHeight="15.0"/>
  <cols>
    <col customWidth="1" min="1" max="13" width="8.0"/>
    <col customWidth="1" min="14" max="14" width="11.63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3" t="s">
        <v>60</v>
      </c>
      <c r="M2" s="1"/>
      <c r="N2" s="2"/>
    </row>
    <row r="3" ht="12.75" customHeight="1">
      <c r="A3" s="4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0" customHeight="1">
      <c r="A5" s="30" t="s">
        <v>79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7</v>
      </c>
      <c r="G7" s="27" t="s">
        <v>5</v>
      </c>
      <c r="H7" s="27" t="s">
        <v>5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28">
        <f t="shared" ref="B9:M9" si="1">B20-B18</f>
        <v>0</v>
      </c>
      <c r="C9" s="28">
        <f t="shared" si="1"/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ref="N9:N17" si="2">SUM(B9:M9)</f>
        <v>0</v>
      </c>
      <c r="P9" s="22"/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0.0</v>
      </c>
      <c r="E11" s="7">
        <v>0.0</v>
      </c>
      <c r="F11" s="7">
        <v>0.0</v>
      </c>
      <c r="G11" s="7">
        <v>0.0</v>
      </c>
      <c r="H11" s="7">
        <v>0.0</v>
      </c>
      <c r="I11" s="7">
        <v>0.0</v>
      </c>
      <c r="J11" s="7">
        <v>0.0</v>
      </c>
      <c r="K11" s="7">
        <v>0.0</v>
      </c>
      <c r="L11" s="7">
        <v>0.0</v>
      </c>
      <c r="M11" s="7">
        <v>0.0</v>
      </c>
      <c r="N11" s="7">
        <f t="shared" si="2"/>
        <v>0</v>
      </c>
    </row>
    <row r="12" ht="15.0" customHeight="1">
      <c r="A12" s="6" t="s">
        <v>17</v>
      </c>
      <c r="B12" s="29">
        <v>0.0</v>
      </c>
      <c r="C12" s="29">
        <v>0.0</v>
      </c>
      <c r="D12" s="29">
        <v>0.0</v>
      </c>
      <c r="E12" s="29">
        <v>0.0</v>
      </c>
      <c r="F12" s="29">
        <v>0.0</v>
      </c>
      <c r="G12" s="29">
        <v>0.0</v>
      </c>
      <c r="H12" s="29">
        <v>0.0</v>
      </c>
      <c r="I12" s="29">
        <v>0.0</v>
      </c>
      <c r="J12" s="29">
        <v>0.0</v>
      </c>
      <c r="K12" s="29">
        <v>0.0</v>
      </c>
      <c r="L12" s="29">
        <v>0.0</v>
      </c>
      <c r="M12" s="29">
        <v>0.0</v>
      </c>
      <c r="N12" s="7">
        <f t="shared" si="2"/>
        <v>0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0.0</v>
      </c>
      <c r="L13" s="7">
        <v>0.0</v>
      </c>
      <c r="M13" s="7">
        <v>0.0</v>
      </c>
      <c r="N13" s="7">
        <f t="shared" si="2"/>
        <v>0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0.0</v>
      </c>
      <c r="F14" s="7">
        <v>0.0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f t="shared" si="2"/>
        <v>0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29">
        <v>0.0</v>
      </c>
      <c r="F15" s="29">
        <v>0.0</v>
      </c>
      <c r="G15" s="7">
        <v>0.0</v>
      </c>
      <c r="H15" s="29">
        <v>0.0</v>
      </c>
      <c r="I15" s="29">
        <v>0.0</v>
      </c>
      <c r="J15" s="29">
        <v>0.0</v>
      </c>
      <c r="K15" s="29">
        <v>0.0</v>
      </c>
      <c r="L15" s="29">
        <v>0.0</v>
      </c>
      <c r="M15" s="7">
        <v>0.0</v>
      </c>
      <c r="N15" s="7">
        <f t="shared" si="2"/>
        <v>0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29">
        <v>0.0</v>
      </c>
      <c r="F16" s="29">
        <v>0.0</v>
      </c>
      <c r="G16" s="29">
        <v>0.0</v>
      </c>
      <c r="H16" s="29">
        <v>0.0</v>
      </c>
      <c r="I16" s="29">
        <v>0.0</v>
      </c>
      <c r="J16" s="29">
        <v>0.0</v>
      </c>
      <c r="K16" s="29">
        <v>0.0</v>
      </c>
      <c r="L16" s="7"/>
      <c r="M16" s="7">
        <v>0.0</v>
      </c>
      <c r="N16" s="7">
        <f t="shared" si="2"/>
        <v>0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0.0</v>
      </c>
      <c r="F17" s="7">
        <v>0.0</v>
      </c>
      <c r="G17" s="7">
        <v>0.0</v>
      </c>
      <c r="H17" s="7">
        <v>0.0</v>
      </c>
      <c r="I17" s="7">
        <v>0.0</v>
      </c>
      <c r="J17" s="7">
        <v>0.0</v>
      </c>
      <c r="K17" s="7">
        <v>0.0</v>
      </c>
      <c r="L17" s="7">
        <v>0.0</v>
      </c>
      <c r="M17" s="7">
        <v>0.0</v>
      </c>
      <c r="N17" s="7">
        <f t="shared" si="2"/>
        <v>0</v>
      </c>
    </row>
    <row r="18" ht="15.0" customHeight="1">
      <c r="A18" s="6" t="s">
        <v>23</v>
      </c>
      <c r="B18" s="7">
        <f t="shared" ref="B18:C18" si="3">SUM(B10:B17)</f>
        <v>0</v>
      </c>
      <c r="C18" s="7">
        <f t="shared" si="3"/>
        <v>0</v>
      </c>
      <c r="D18" s="29">
        <v>0.0</v>
      </c>
      <c r="E18" s="7">
        <f t="shared" ref="E18:G18" si="4">SUM(E10:E17)</f>
        <v>0</v>
      </c>
      <c r="F18" s="7">
        <f t="shared" si="4"/>
        <v>0</v>
      </c>
      <c r="G18" s="7">
        <f t="shared" si="4"/>
        <v>0</v>
      </c>
      <c r="H18" s="29">
        <v>0.0</v>
      </c>
      <c r="I18" s="7">
        <f t="shared" ref="I18:J18" si="5">SUM(I10:I17)</f>
        <v>0</v>
      </c>
      <c r="J18" s="7">
        <f t="shared" si="5"/>
        <v>0</v>
      </c>
      <c r="K18" s="29">
        <v>0.0</v>
      </c>
      <c r="L18" s="7">
        <f t="shared" ref="L18:N18" si="6">SUM(L10:L17)</f>
        <v>0</v>
      </c>
      <c r="M18" s="7">
        <f t="shared" si="6"/>
        <v>0</v>
      </c>
      <c r="N18" s="7">
        <f t="shared" si="6"/>
        <v>0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31">
        <v>0.0</v>
      </c>
      <c r="C20" s="29">
        <v>0.0</v>
      </c>
      <c r="D20" s="29">
        <v>0.0</v>
      </c>
      <c r="E20" s="29">
        <v>0.0</v>
      </c>
      <c r="F20" s="29">
        <v>0.0</v>
      </c>
      <c r="G20" s="29">
        <v>0.0</v>
      </c>
      <c r="H20" s="29">
        <v>0.0</v>
      </c>
      <c r="I20" s="29">
        <v>0.0</v>
      </c>
      <c r="J20" s="29">
        <v>0.0</v>
      </c>
      <c r="K20" s="29">
        <v>0.0</v>
      </c>
      <c r="L20" s="29">
        <v>0.0</v>
      </c>
      <c r="M20" s="29">
        <v>0.0</v>
      </c>
      <c r="N20" s="28">
        <f>SUM(B20:M20)</f>
        <v>0</v>
      </c>
      <c r="O20" s="8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 t="str">
        <f t="shared" ref="B22:N22" si="7">((B20-B9)/B20)*100</f>
        <v>#DIV/0!</v>
      </c>
      <c r="C22" s="9" t="str">
        <f t="shared" si="7"/>
        <v>#DIV/0!</v>
      </c>
      <c r="D22" s="9" t="str">
        <f t="shared" si="7"/>
        <v>#DIV/0!</v>
      </c>
      <c r="E22" s="9" t="str">
        <f t="shared" si="7"/>
        <v>#DIV/0!</v>
      </c>
      <c r="F22" s="9" t="str">
        <f t="shared" si="7"/>
        <v>#DIV/0!</v>
      </c>
      <c r="G22" s="9" t="str">
        <f t="shared" si="7"/>
        <v>#DIV/0!</v>
      </c>
      <c r="H22" s="9" t="str">
        <f t="shared" si="7"/>
        <v>#DIV/0!</v>
      </c>
      <c r="I22" s="9" t="str">
        <f t="shared" si="7"/>
        <v>#DIV/0!</v>
      </c>
      <c r="J22" s="9" t="str">
        <f t="shared" si="7"/>
        <v>#DIV/0!</v>
      </c>
      <c r="K22" s="9" t="str">
        <f t="shared" si="7"/>
        <v>#DIV/0!</v>
      </c>
      <c r="L22" s="9" t="str">
        <f t="shared" si="7"/>
        <v>#DIV/0!</v>
      </c>
      <c r="M22" s="9" t="str">
        <f t="shared" si="7"/>
        <v>#DIV/0!</v>
      </c>
      <c r="N22" s="9" t="str">
        <f t="shared" si="7"/>
        <v>#DIV/0!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A2:L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9.63"/>
    <col customWidth="1" min="2" max="26" width="8.0"/>
  </cols>
  <sheetData>
    <row r="1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0.25" customHeight="1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20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20.25" customHeight="1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20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20.25" customHeigh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7</v>
      </c>
      <c r="G7" s="12" t="s">
        <v>5</v>
      </c>
      <c r="H7" s="12" t="s">
        <v>5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</row>
    <row r="8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20.25" customHeight="1">
      <c r="A9" s="12" t="s">
        <v>14</v>
      </c>
      <c r="B9" s="12">
        <f t="shared" ref="B9:N9" si="1">B20-B18</f>
        <v>367.01</v>
      </c>
      <c r="C9" s="12">
        <f t="shared" si="1"/>
        <v>284.8</v>
      </c>
      <c r="D9" s="12">
        <f t="shared" si="1"/>
        <v>241.96</v>
      </c>
      <c r="E9" s="12">
        <f t="shared" si="1"/>
        <v>258.41</v>
      </c>
      <c r="F9" s="12">
        <f t="shared" si="1"/>
        <v>342.73</v>
      </c>
      <c r="G9" s="12">
        <f t="shared" si="1"/>
        <v>436.67</v>
      </c>
      <c r="H9" s="12">
        <f t="shared" si="1"/>
        <v>420.02</v>
      </c>
      <c r="I9" s="12">
        <f t="shared" si="1"/>
        <v>333.76</v>
      </c>
      <c r="J9" s="12">
        <f t="shared" si="1"/>
        <v>335.43</v>
      </c>
      <c r="K9" s="12">
        <f t="shared" si="1"/>
        <v>426.45</v>
      </c>
      <c r="L9" s="12">
        <f t="shared" si="1"/>
        <v>328.44</v>
      </c>
      <c r="M9" s="12">
        <f t="shared" si="1"/>
        <v>309.44</v>
      </c>
      <c r="N9" s="12">
        <f t="shared" si="1"/>
        <v>4085.12</v>
      </c>
    </row>
    <row r="10" ht="20.25" customHeight="1">
      <c r="A10" s="12" t="s">
        <v>15</v>
      </c>
      <c r="B10" s="12">
        <v>0.0</v>
      </c>
      <c r="C10" s="12">
        <v>2.02</v>
      </c>
      <c r="D10" s="12">
        <v>4.47</v>
      </c>
      <c r="E10" s="12">
        <v>2.02</v>
      </c>
      <c r="F10" s="12">
        <v>2.45</v>
      </c>
      <c r="G10" s="12">
        <v>0.72</v>
      </c>
      <c r="H10" s="12">
        <v>4.47</v>
      </c>
      <c r="I10" s="12">
        <v>4.47</v>
      </c>
      <c r="J10" s="12">
        <v>2.02</v>
      </c>
      <c r="K10" s="12">
        <v>0.0</v>
      </c>
      <c r="L10" s="12">
        <v>0.0</v>
      </c>
      <c r="M10" s="12">
        <v>1.88</v>
      </c>
      <c r="N10" s="12">
        <f t="shared" ref="N10:N18" si="2">SUM(B10:M10)</f>
        <v>24.52</v>
      </c>
    </row>
    <row r="11" ht="20.25" customHeight="1">
      <c r="A11" s="12" t="s">
        <v>16</v>
      </c>
      <c r="B11" s="12">
        <v>0.0</v>
      </c>
      <c r="C11" s="12">
        <v>9.8</v>
      </c>
      <c r="D11" s="12">
        <v>21.7</v>
      </c>
      <c r="E11" s="12">
        <v>21.7</v>
      </c>
      <c r="F11" s="12">
        <v>11.9</v>
      </c>
      <c r="G11" s="12">
        <v>0.7</v>
      </c>
      <c r="H11" s="12">
        <v>4.9</v>
      </c>
      <c r="I11" s="12">
        <v>21.7</v>
      </c>
      <c r="J11" s="12">
        <v>10.5</v>
      </c>
      <c r="K11" s="12">
        <v>0.0</v>
      </c>
      <c r="L11" s="12">
        <v>0.0</v>
      </c>
      <c r="M11" s="12">
        <v>9.1</v>
      </c>
      <c r="N11" s="12">
        <f t="shared" si="2"/>
        <v>112</v>
      </c>
    </row>
    <row r="12" ht="20.25" customHeight="1">
      <c r="A12" s="12" t="s">
        <v>17</v>
      </c>
      <c r="B12" s="12">
        <v>0.0</v>
      </c>
      <c r="C12" s="12">
        <v>0.0</v>
      </c>
      <c r="D12" s="12">
        <v>0.0</v>
      </c>
      <c r="E12" s="12">
        <v>0.0</v>
      </c>
      <c r="F12" s="12">
        <v>0.0</v>
      </c>
      <c r="G12" s="12">
        <v>0.0</v>
      </c>
      <c r="H12" s="12">
        <v>0.0</v>
      </c>
      <c r="I12" s="12">
        <v>0.0</v>
      </c>
      <c r="J12" s="12">
        <v>0.0</v>
      </c>
      <c r="K12" s="12">
        <v>0.0</v>
      </c>
      <c r="L12" s="12">
        <v>0.0</v>
      </c>
      <c r="M12" s="12">
        <v>0.0</v>
      </c>
      <c r="N12" s="12">
        <f t="shared" si="2"/>
        <v>0</v>
      </c>
    </row>
    <row r="13" ht="20.25" customHeight="1">
      <c r="A13" s="12" t="s">
        <v>18</v>
      </c>
      <c r="B13" s="12">
        <v>0.0</v>
      </c>
      <c r="C13" s="12">
        <v>0.0</v>
      </c>
      <c r="D13" s="12">
        <v>0.0</v>
      </c>
      <c r="E13" s="12">
        <v>0.0</v>
      </c>
      <c r="F13" s="12">
        <v>0.0</v>
      </c>
      <c r="G13" s="12">
        <v>0.0</v>
      </c>
      <c r="H13" s="12">
        <v>0.0</v>
      </c>
      <c r="I13" s="12">
        <v>0.0</v>
      </c>
      <c r="J13" s="12">
        <v>0.0</v>
      </c>
      <c r="K13" s="12">
        <v>0.0</v>
      </c>
      <c r="L13" s="12">
        <v>0.0</v>
      </c>
      <c r="M13" s="12">
        <v>0.0</v>
      </c>
      <c r="N13" s="12">
        <f t="shared" si="2"/>
        <v>0</v>
      </c>
    </row>
    <row r="14" ht="20.25" customHeight="1">
      <c r="A14" s="12" t="s">
        <v>19</v>
      </c>
      <c r="B14" s="12">
        <v>0.0</v>
      </c>
      <c r="C14" s="12">
        <v>9.8</v>
      </c>
      <c r="D14" s="12">
        <v>21.7</v>
      </c>
      <c r="E14" s="12">
        <v>21.7</v>
      </c>
      <c r="F14" s="12">
        <v>7.0</v>
      </c>
      <c r="G14" s="12">
        <v>3.5</v>
      </c>
      <c r="H14" s="12">
        <v>21.7</v>
      </c>
      <c r="I14" s="12">
        <v>21.7</v>
      </c>
      <c r="J14" s="12">
        <v>17.5</v>
      </c>
      <c r="K14" s="12">
        <v>0.0</v>
      </c>
      <c r="L14" s="12">
        <v>0.0</v>
      </c>
      <c r="M14" s="12">
        <v>9.1</v>
      </c>
      <c r="N14" s="12">
        <f t="shared" si="2"/>
        <v>133.7</v>
      </c>
    </row>
    <row r="15" ht="20.25" customHeight="1">
      <c r="A15" s="12" t="s">
        <v>20</v>
      </c>
      <c r="B15" s="12">
        <v>0.0</v>
      </c>
      <c r="C15" s="12">
        <v>9.8</v>
      </c>
      <c r="D15" s="12">
        <v>21.7</v>
      </c>
      <c r="E15" s="12">
        <v>21.7</v>
      </c>
      <c r="F15" s="12">
        <v>14.7</v>
      </c>
      <c r="G15" s="12">
        <v>3.5</v>
      </c>
      <c r="H15" s="12">
        <v>21.7</v>
      </c>
      <c r="I15" s="12">
        <v>21.7</v>
      </c>
      <c r="J15" s="12">
        <v>17.5</v>
      </c>
      <c r="K15" s="12">
        <v>0.0</v>
      </c>
      <c r="L15" s="12">
        <v>0.0</v>
      </c>
      <c r="M15" s="12">
        <v>9.1</v>
      </c>
      <c r="N15" s="12">
        <f t="shared" si="2"/>
        <v>141.4</v>
      </c>
    </row>
    <row r="16" ht="20.25" customHeight="1">
      <c r="A16" s="12" t="s">
        <v>21</v>
      </c>
      <c r="B16" s="12">
        <v>0.0</v>
      </c>
      <c r="C16" s="12">
        <v>9.8</v>
      </c>
      <c r="D16" s="12">
        <v>21.7</v>
      </c>
      <c r="E16" s="12">
        <v>21.7</v>
      </c>
      <c r="F16" s="12">
        <v>14.7</v>
      </c>
      <c r="G16" s="12">
        <v>3.5</v>
      </c>
      <c r="H16" s="12">
        <v>21.7</v>
      </c>
      <c r="I16" s="12">
        <v>21.7</v>
      </c>
      <c r="J16" s="12">
        <v>17.5</v>
      </c>
      <c r="K16" s="12">
        <v>0.0</v>
      </c>
      <c r="L16" s="12">
        <v>0.0</v>
      </c>
      <c r="M16" s="12">
        <v>9.1</v>
      </c>
      <c r="N16" s="12">
        <f t="shared" si="2"/>
        <v>141.4</v>
      </c>
    </row>
    <row r="17" ht="20.25" customHeight="1">
      <c r="A17" s="12" t="s">
        <v>22</v>
      </c>
      <c r="B17" s="12">
        <v>0.0</v>
      </c>
      <c r="C17" s="12">
        <v>9.8</v>
      </c>
      <c r="D17" s="12">
        <v>21.7</v>
      </c>
      <c r="E17" s="12">
        <v>21.7</v>
      </c>
      <c r="F17" s="12">
        <v>14.7</v>
      </c>
      <c r="G17" s="12">
        <v>3.5</v>
      </c>
      <c r="H17" s="12">
        <v>20.3</v>
      </c>
      <c r="I17" s="12">
        <v>21.7</v>
      </c>
      <c r="J17" s="12">
        <v>18.2</v>
      </c>
      <c r="K17" s="12">
        <v>0.0</v>
      </c>
      <c r="L17" s="12">
        <v>0.0</v>
      </c>
      <c r="M17" s="12">
        <v>9.1</v>
      </c>
      <c r="N17" s="12">
        <f t="shared" si="2"/>
        <v>140.7</v>
      </c>
    </row>
    <row r="18" ht="20.25" customHeight="1">
      <c r="A18" s="12" t="s">
        <v>23</v>
      </c>
      <c r="B18" s="12">
        <f t="shared" ref="B18:M18" si="3">SUM(B10:B17)</f>
        <v>0</v>
      </c>
      <c r="C18" s="12">
        <f t="shared" si="3"/>
        <v>51.02</v>
      </c>
      <c r="D18" s="12">
        <f t="shared" si="3"/>
        <v>112.97</v>
      </c>
      <c r="E18" s="12">
        <f t="shared" si="3"/>
        <v>110.52</v>
      </c>
      <c r="F18" s="12">
        <f t="shared" si="3"/>
        <v>65.45</v>
      </c>
      <c r="G18" s="12">
        <f t="shared" si="3"/>
        <v>15.42</v>
      </c>
      <c r="H18" s="12">
        <f t="shared" si="3"/>
        <v>94.77</v>
      </c>
      <c r="I18" s="12">
        <f t="shared" si="3"/>
        <v>112.97</v>
      </c>
      <c r="J18" s="12">
        <f t="shared" si="3"/>
        <v>83.22</v>
      </c>
      <c r="K18" s="12">
        <f t="shared" si="3"/>
        <v>0</v>
      </c>
      <c r="L18" s="12">
        <f t="shared" si="3"/>
        <v>0</v>
      </c>
      <c r="M18" s="12">
        <f t="shared" si="3"/>
        <v>47.38</v>
      </c>
      <c r="N18" s="12">
        <f t="shared" si="2"/>
        <v>693.72</v>
      </c>
    </row>
    <row r="19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ht="20.25" customHeight="1">
      <c r="A20" s="12" t="s">
        <v>24</v>
      </c>
      <c r="B20" s="12">
        <v>367.01</v>
      </c>
      <c r="C20" s="12">
        <v>335.82</v>
      </c>
      <c r="D20" s="12">
        <v>354.93</v>
      </c>
      <c r="E20" s="12">
        <v>368.93</v>
      </c>
      <c r="F20" s="12">
        <v>408.18</v>
      </c>
      <c r="G20" s="12">
        <v>452.09</v>
      </c>
      <c r="H20" s="12">
        <v>514.79</v>
      </c>
      <c r="I20" s="12">
        <v>446.73</v>
      </c>
      <c r="J20" s="12">
        <v>418.65</v>
      </c>
      <c r="K20" s="12">
        <v>426.45</v>
      </c>
      <c r="L20" s="12">
        <v>328.44</v>
      </c>
      <c r="M20" s="12">
        <v>356.82</v>
      </c>
      <c r="N20" s="12">
        <f>SUM(B20:M20)</f>
        <v>4778.84</v>
      </c>
    </row>
    <row r="21" ht="20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20.25" customHeight="1">
      <c r="A22" s="12" t="s">
        <v>25</v>
      </c>
      <c r="B22" s="14">
        <f t="shared" ref="B22:N22" si="4">((B20-B9)/B20)*100</f>
        <v>0</v>
      </c>
      <c r="C22" s="14">
        <f t="shared" si="4"/>
        <v>15.19266274</v>
      </c>
      <c r="D22" s="14">
        <f t="shared" si="4"/>
        <v>31.82881131</v>
      </c>
      <c r="E22" s="14">
        <f t="shared" si="4"/>
        <v>29.95690239</v>
      </c>
      <c r="F22" s="14">
        <f t="shared" si="4"/>
        <v>16.03459258</v>
      </c>
      <c r="G22" s="14">
        <f t="shared" si="4"/>
        <v>3.410825278</v>
      </c>
      <c r="H22" s="14">
        <f t="shared" si="4"/>
        <v>18.40944851</v>
      </c>
      <c r="I22" s="14">
        <f t="shared" si="4"/>
        <v>25.2882054</v>
      </c>
      <c r="J22" s="14">
        <f t="shared" si="4"/>
        <v>19.87817986</v>
      </c>
      <c r="K22" s="14">
        <f t="shared" si="4"/>
        <v>0</v>
      </c>
      <c r="L22" s="14">
        <f t="shared" si="4"/>
        <v>0</v>
      </c>
      <c r="M22" s="14">
        <f t="shared" si="4"/>
        <v>13.27840368</v>
      </c>
      <c r="N22" s="14">
        <f t="shared" si="4"/>
        <v>14.51649354</v>
      </c>
    </row>
    <row r="23" ht="15.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12.75" customHeight="1"/>
    <row r="25" ht="12.75" customHeight="1">
      <c r="A25" s="15" t="s">
        <v>26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9.63"/>
    <col customWidth="1" min="2" max="26" width="8.0"/>
  </cols>
  <sheetData>
    <row r="1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0.25" customHeight="1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20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20.25" customHeight="1">
      <c r="A5" s="11" t="s">
        <v>29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20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20.25" customHeigh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7</v>
      </c>
      <c r="G7" s="12" t="s">
        <v>5</v>
      </c>
      <c r="H7" s="12" t="s">
        <v>5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</row>
    <row r="8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20.25" customHeight="1">
      <c r="A9" s="12" t="s">
        <v>14</v>
      </c>
      <c r="B9" s="12">
        <f t="shared" ref="B9:N9" si="1">B20-B18</f>
        <v>359.25</v>
      </c>
      <c r="C9" s="12">
        <f t="shared" si="1"/>
        <v>327.16</v>
      </c>
      <c r="D9" s="12">
        <f t="shared" si="1"/>
        <v>344.2</v>
      </c>
      <c r="E9" s="12">
        <f t="shared" si="1"/>
        <v>354.07</v>
      </c>
      <c r="F9" s="12">
        <f t="shared" si="1"/>
        <v>368.36</v>
      </c>
      <c r="G9" s="12">
        <f t="shared" si="1"/>
        <v>384.9</v>
      </c>
      <c r="H9" s="12">
        <f t="shared" si="1"/>
        <v>386.73</v>
      </c>
      <c r="I9" s="12">
        <f t="shared" si="1"/>
        <v>408.06</v>
      </c>
      <c r="J9" s="12">
        <f t="shared" si="1"/>
        <v>345.57</v>
      </c>
      <c r="K9" s="12">
        <f t="shared" si="1"/>
        <v>394.17</v>
      </c>
      <c r="L9" s="12">
        <f t="shared" si="1"/>
        <v>360.3</v>
      </c>
      <c r="M9" s="12">
        <f t="shared" si="1"/>
        <v>357.71</v>
      </c>
      <c r="N9" s="12">
        <f t="shared" si="1"/>
        <v>4390.48</v>
      </c>
    </row>
    <row r="10" ht="20.25" customHeight="1">
      <c r="A10" s="12" t="s">
        <v>15</v>
      </c>
      <c r="B10" s="12">
        <v>0.15</v>
      </c>
      <c r="C10" s="12">
        <v>0.0</v>
      </c>
      <c r="D10" s="12">
        <v>0.15</v>
      </c>
      <c r="E10" s="12">
        <v>0.87</v>
      </c>
      <c r="F10" s="12">
        <v>0.84</v>
      </c>
      <c r="G10" s="12">
        <v>0.0</v>
      </c>
      <c r="H10" s="12">
        <v>0.0</v>
      </c>
      <c r="I10" s="12">
        <v>0.0</v>
      </c>
      <c r="J10" s="12">
        <v>0.0</v>
      </c>
      <c r="K10" s="12">
        <v>0.0</v>
      </c>
      <c r="L10" s="12">
        <v>0.0</v>
      </c>
      <c r="M10" s="12">
        <v>0.0</v>
      </c>
      <c r="N10" s="12">
        <f t="shared" ref="N10:N18" si="2">SUM(B10:M10)</f>
        <v>2.01</v>
      </c>
    </row>
    <row r="11" ht="20.25" customHeight="1">
      <c r="A11" s="12" t="s">
        <v>16</v>
      </c>
      <c r="B11" s="12">
        <v>0.7</v>
      </c>
      <c r="C11" s="12">
        <v>0.0</v>
      </c>
      <c r="D11" s="12">
        <v>3.5</v>
      </c>
      <c r="E11" s="12">
        <v>5.6</v>
      </c>
      <c r="F11" s="12">
        <v>21.0</v>
      </c>
      <c r="G11" s="12">
        <v>19.6</v>
      </c>
      <c r="H11" s="12">
        <v>21.7</v>
      </c>
      <c r="I11" s="12">
        <v>21.7</v>
      </c>
      <c r="J11" s="12">
        <v>21.7</v>
      </c>
      <c r="K11" s="12">
        <v>0.0</v>
      </c>
      <c r="L11" s="12">
        <v>0.0</v>
      </c>
      <c r="M11" s="12">
        <v>0.0</v>
      </c>
      <c r="N11" s="12">
        <f t="shared" si="2"/>
        <v>115.5</v>
      </c>
    </row>
    <row r="12" ht="20.25" customHeight="1">
      <c r="A12" s="12" t="s">
        <v>17</v>
      </c>
      <c r="B12" s="12">
        <v>0.0</v>
      </c>
      <c r="C12" s="12">
        <v>0.0</v>
      </c>
      <c r="D12" s="12">
        <v>0.0</v>
      </c>
      <c r="E12" s="12">
        <v>0.0</v>
      </c>
      <c r="F12" s="12">
        <v>0.0</v>
      </c>
      <c r="G12" s="12">
        <v>0.0</v>
      </c>
      <c r="H12" s="12">
        <v>0.0</v>
      </c>
      <c r="I12" s="12">
        <v>0.0</v>
      </c>
      <c r="J12" s="12">
        <v>0.0</v>
      </c>
      <c r="K12" s="12">
        <v>0.0</v>
      </c>
      <c r="L12" s="12">
        <v>0.0</v>
      </c>
      <c r="M12" s="12">
        <v>0.0</v>
      </c>
      <c r="N12" s="12">
        <f t="shared" si="2"/>
        <v>0</v>
      </c>
    </row>
    <row r="13" ht="20.25" customHeight="1">
      <c r="A13" s="12" t="s">
        <v>18</v>
      </c>
      <c r="B13" s="12">
        <v>0.0</v>
      </c>
      <c r="C13" s="12">
        <v>0.0</v>
      </c>
      <c r="D13" s="12">
        <v>0.0</v>
      </c>
      <c r="E13" s="12">
        <v>0.0</v>
      </c>
      <c r="F13" s="12">
        <v>0.0</v>
      </c>
      <c r="G13" s="12">
        <v>0.0</v>
      </c>
      <c r="H13" s="12">
        <v>0.0</v>
      </c>
      <c r="I13" s="12">
        <v>0.0</v>
      </c>
      <c r="J13" s="12">
        <v>0.0</v>
      </c>
      <c r="K13" s="12">
        <v>0.0</v>
      </c>
      <c r="L13" s="12">
        <v>0.0</v>
      </c>
      <c r="M13" s="12">
        <v>0.0</v>
      </c>
      <c r="N13" s="12">
        <f t="shared" si="2"/>
        <v>0</v>
      </c>
    </row>
    <row r="14" ht="20.25" customHeight="1">
      <c r="A14" s="12" t="s">
        <v>19</v>
      </c>
      <c r="B14" s="12">
        <v>1.4</v>
      </c>
      <c r="C14" s="12">
        <v>0.0</v>
      </c>
      <c r="D14" s="12">
        <v>4.2</v>
      </c>
      <c r="E14" s="12">
        <v>5.6</v>
      </c>
      <c r="F14" s="12">
        <v>21.0</v>
      </c>
      <c r="G14" s="12">
        <v>0.0</v>
      </c>
      <c r="H14" s="12">
        <v>0.0</v>
      </c>
      <c r="I14" s="12">
        <v>0.0</v>
      </c>
      <c r="J14" s="12">
        <v>0.0</v>
      </c>
      <c r="K14" s="12">
        <v>0.0</v>
      </c>
      <c r="L14" s="12">
        <v>0.0</v>
      </c>
      <c r="M14" s="12">
        <v>0.0</v>
      </c>
      <c r="N14" s="12">
        <f t="shared" si="2"/>
        <v>32.2</v>
      </c>
    </row>
    <row r="15" ht="20.25" customHeight="1">
      <c r="A15" s="12" t="s">
        <v>20</v>
      </c>
      <c r="B15" s="12">
        <v>1.4</v>
      </c>
      <c r="C15" s="12">
        <v>0.0</v>
      </c>
      <c r="D15" s="12">
        <v>4.2</v>
      </c>
      <c r="E15" s="12">
        <v>5.6</v>
      </c>
      <c r="F15" s="12">
        <v>21.0</v>
      </c>
      <c r="G15" s="12">
        <v>19.6</v>
      </c>
      <c r="H15" s="12">
        <v>21.7</v>
      </c>
      <c r="I15" s="12">
        <v>21.7</v>
      </c>
      <c r="J15" s="12">
        <v>21.7</v>
      </c>
      <c r="K15" s="12">
        <v>0.0</v>
      </c>
      <c r="L15" s="12">
        <v>0.0</v>
      </c>
      <c r="M15" s="12">
        <v>0.0</v>
      </c>
      <c r="N15" s="12">
        <f t="shared" si="2"/>
        <v>116.9</v>
      </c>
    </row>
    <row r="16" ht="20.25" customHeight="1">
      <c r="A16" s="12" t="s">
        <v>21</v>
      </c>
      <c r="B16" s="12">
        <v>2.1</v>
      </c>
      <c r="C16" s="12">
        <v>0.0</v>
      </c>
      <c r="D16" s="12">
        <v>4.2</v>
      </c>
      <c r="E16" s="12">
        <v>5.6</v>
      </c>
      <c r="F16" s="12">
        <v>21.0</v>
      </c>
      <c r="G16" s="12">
        <v>19.6</v>
      </c>
      <c r="H16" s="12">
        <v>21.7</v>
      </c>
      <c r="I16" s="12">
        <v>21.7</v>
      </c>
      <c r="J16" s="12">
        <v>21.7</v>
      </c>
      <c r="K16" s="12">
        <v>0.0</v>
      </c>
      <c r="L16" s="12">
        <v>0.0</v>
      </c>
      <c r="M16" s="12">
        <v>0.0</v>
      </c>
      <c r="N16" s="12">
        <f t="shared" si="2"/>
        <v>117.6</v>
      </c>
    </row>
    <row r="17" ht="20.25" customHeight="1">
      <c r="A17" s="12" t="s">
        <v>22</v>
      </c>
      <c r="B17" s="12">
        <v>2.1</v>
      </c>
      <c r="C17" s="12">
        <v>0.0</v>
      </c>
      <c r="D17" s="12">
        <v>4.2</v>
      </c>
      <c r="E17" s="12">
        <v>5.6</v>
      </c>
      <c r="F17" s="12">
        <v>21.0</v>
      </c>
      <c r="G17" s="12">
        <v>19.6</v>
      </c>
      <c r="H17" s="12">
        <v>21.7</v>
      </c>
      <c r="I17" s="12">
        <v>21.7</v>
      </c>
      <c r="J17" s="12">
        <v>21.7</v>
      </c>
      <c r="K17" s="12">
        <v>0.0</v>
      </c>
      <c r="L17" s="12">
        <v>0.0</v>
      </c>
      <c r="M17" s="12">
        <v>0.0</v>
      </c>
      <c r="N17" s="12">
        <f t="shared" si="2"/>
        <v>117.6</v>
      </c>
    </row>
    <row r="18" ht="20.25" customHeight="1">
      <c r="A18" s="12" t="s">
        <v>23</v>
      </c>
      <c r="B18" s="12">
        <f t="shared" ref="B18:M18" si="3">SUM(B10:B17)</f>
        <v>7.85</v>
      </c>
      <c r="C18" s="12">
        <f t="shared" si="3"/>
        <v>0</v>
      </c>
      <c r="D18" s="12">
        <f t="shared" si="3"/>
        <v>20.45</v>
      </c>
      <c r="E18" s="12">
        <f t="shared" si="3"/>
        <v>28.87</v>
      </c>
      <c r="F18" s="12">
        <f t="shared" si="3"/>
        <v>105.84</v>
      </c>
      <c r="G18" s="12">
        <f t="shared" si="3"/>
        <v>78.4</v>
      </c>
      <c r="H18" s="12">
        <f t="shared" si="3"/>
        <v>86.8</v>
      </c>
      <c r="I18" s="12">
        <f t="shared" si="3"/>
        <v>86.8</v>
      </c>
      <c r="J18" s="12">
        <f t="shared" si="3"/>
        <v>86.8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2"/>
        <v>501.81</v>
      </c>
    </row>
    <row r="19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ht="20.25" customHeight="1">
      <c r="A20" s="12" t="s">
        <v>24</v>
      </c>
      <c r="B20" s="12">
        <v>367.1</v>
      </c>
      <c r="C20" s="12">
        <v>327.16</v>
      </c>
      <c r="D20" s="12">
        <v>364.65</v>
      </c>
      <c r="E20" s="12">
        <v>382.94</v>
      </c>
      <c r="F20" s="12">
        <v>474.2</v>
      </c>
      <c r="G20" s="12">
        <v>463.3</v>
      </c>
      <c r="H20" s="12">
        <v>473.53</v>
      </c>
      <c r="I20" s="12">
        <v>494.86</v>
      </c>
      <c r="J20" s="12">
        <v>432.37</v>
      </c>
      <c r="K20" s="12">
        <v>394.17</v>
      </c>
      <c r="L20" s="12">
        <v>360.3</v>
      </c>
      <c r="M20" s="12">
        <v>357.71</v>
      </c>
      <c r="N20" s="12">
        <f>SUM(B20:M20)</f>
        <v>4892.29</v>
      </c>
    </row>
    <row r="21" ht="20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20.25" customHeight="1">
      <c r="A22" s="12" t="s">
        <v>25</v>
      </c>
      <c r="B22" s="14">
        <f t="shared" ref="B22:N22" si="4">((B20-B9)/B20)*100</f>
        <v>2.138381912</v>
      </c>
      <c r="C22" s="14">
        <f t="shared" si="4"/>
        <v>0</v>
      </c>
      <c r="D22" s="14">
        <f t="shared" si="4"/>
        <v>5.608117373</v>
      </c>
      <c r="E22" s="14">
        <f t="shared" si="4"/>
        <v>7.539040058</v>
      </c>
      <c r="F22" s="14">
        <f t="shared" si="4"/>
        <v>22.31969633</v>
      </c>
      <c r="G22" s="14">
        <f t="shared" si="4"/>
        <v>16.92208073</v>
      </c>
      <c r="H22" s="14">
        <f t="shared" si="4"/>
        <v>18.33041201</v>
      </c>
      <c r="I22" s="14">
        <f t="shared" si="4"/>
        <v>17.54031443</v>
      </c>
      <c r="J22" s="14">
        <f t="shared" si="4"/>
        <v>20.07539839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10.25715974</v>
      </c>
    </row>
    <row r="23" ht="15.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12.75" customHeight="1"/>
    <row r="25" ht="12.75" customHeight="1">
      <c r="A25" s="15" t="s">
        <v>26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9.63"/>
    <col customWidth="1" min="2" max="26" width="8.0"/>
  </cols>
  <sheetData>
    <row r="1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0.25" customHeight="1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20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20.25" customHeight="1">
      <c r="A5" s="11" t="s">
        <v>30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20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20.25" customHeigh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7</v>
      </c>
      <c r="G7" s="12" t="s">
        <v>5</v>
      </c>
      <c r="H7" s="12" t="s">
        <v>5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</row>
    <row r="8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20.25" customHeight="1">
      <c r="A9" s="12" t="s">
        <v>14</v>
      </c>
      <c r="B9" s="12">
        <f t="shared" ref="B9:N9" si="1">B20-B18</f>
        <v>354.35</v>
      </c>
      <c r="C9" s="12">
        <f t="shared" si="1"/>
        <v>287.29</v>
      </c>
      <c r="D9" s="12">
        <f t="shared" si="1"/>
        <v>322.12</v>
      </c>
      <c r="E9" s="12">
        <f t="shared" si="1"/>
        <v>351.82</v>
      </c>
      <c r="F9" s="12">
        <f t="shared" si="1"/>
        <v>360.59</v>
      </c>
      <c r="G9" s="12">
        <f t="shared" si="1"/>
        <v>379.29</v>
      </c>
      <c r="H9" s="12">
        <f t="shared" si="1"/>
        <v>438.16</v>
      </c>
      <c r="I9" s="12">
        <f t="shared" si="1"/>
        <v>428.17</v>
      </c>
      <c r="J9" s="12">
        <f t="shared" si="1"/>
        <v>394.61</v>
      </c>
      <c r="K9" s="12">
        <f t="shared" si="1"/>
        <v>383.87</v>
      </c>
      <c r="L9" s="12">
        <f t="shared" si="1"/>
        <v>321.78</v>
      </c>
      <c r="M9" s="12">
        <f t="shared" si="1"/>
        <v>317.95</v>
      </c>
      <c r="N9" s="12">
        <f t="shared" si="1"/>
        <v>4340</v>
      </c>
    </row>
    <row r="10" ht="20.25" customHeight="1">
      <c r="A10" s="12" t="s">
        <v>15</v>
      </c>
      <c r="B10" s="12">
        <v>0.0</v>
      </c>
      <c r="C10" s="12">
        <v>0.0</v>
      </c>
      <c r="D10" s="12">
        <v>0.0</v>
      </c>
      <c r="E10" s="12">
        <v>0.0</v>
      </c>
      <c r="F10" s="12">
        <v>0.0</v>
      </c>
      <c r="G10" s="12">
        <v>0.0</v>
      </c>
      <c r="H10" s="12">
        <v>0.0</v>
      </c>
      <c r="I10" s="12">
        <v>0.0</v>
      </c>
      <c r="J10" s="12">
        <v>0.0</v>
      </c>
      <c r="K10" s="12">
        <v>0.0</v>
      </c>
      <c r="L10" s="12">
        <v>0.0</v>
      </c>
      <c r="M10" s="12">
        <v>0.0</v>
      </c>
      <c r="N10" s="13">
        <f t="shared" ref="N10:N17" si="2">SUM(B10:M10)</f>
        <v>0</v>
      </c>
    </row>
    <row r="11" ht="20.25" customHeight="1">
      <c r="A11" s="12" t="s">
        <v>16</v>
      </c>
      <c r="B11" s="12">
        <v>0.0</v>
      </c>
      <c r="C11" s="12">
        <v>7.0</v>
      </c>
      <c r="D11" s="12">
        <v>2.8</v>
      </c>
      <c r="E11" s="12">
        <v>0.0</v>
      </c>
      <c r="F11" s="12">
        <v>2.8</v>
      </c>
      <c r="G11" s="12">
        <v>10.5</v>
      </c>
      <c r="H11" s="12">
        <v>21.7</v>
      </c>
      <c r="I11" s="12">
        <v>21.7</v>
      </c>
      <c r="J11" s="12">
        <v>2.1</v>
      </c>
      <c r="K11" s="12">
        <v>2.1</v>
      </c>
      <c r="L11" s="12">
        <v>0.7</v>
      </c>
      <c r="M11" s="12">
        <v>7.0</v>
      </c>
      <c r="N11" s="13">
        <f t="shared" si="2"/>
        <v>78.4</v>
      </c>
    </row>
    <row r="12" ht="20.25" customHeight="1">
      <c r="A12" s="12" t="s">
        <v>17</v>
      </c>
      <c r="B12" s="12">
        <v>0.0</v>
      </c>
      <c r="C12" s="12">
        <v>6.98</v>
      </c>
      <c r="D12" s="12">
        <v>0.0</v>
      </c>
      <c r="E12" s="12">
        <v>0.0</v>
      </c>
      <c r="F12" s="12">
        <v>1.75</v>
      </c>
      <c r="G12" s="12">
        <v>0.0</v>
      </c>
      <c r="H12" s="12">
        <v>0.0</v>
      </c>
      <c r="I12" s="12">
        <v>0.0</v>
      </c>
      <c r="J12" s="12">
        <v>0.0</v>
      </c>
      <c r="K12" s="12">
        <v>0.0</v>
      </c>
      <c r="L12" s="12">
        <v>0.0</v>
      </c>
      <c r="M12" s="12">
        <v>0.0</v>
      </c>
      <c r="N12" s="13">
        <f t="shared" si="2"/>
        <v>8.73</v>
      </c>
    </row>
    <row r="13" ht="20.25" customHeight="1">
      <c r="A13" s="12" t="s">
        <v>18</v>
      </c>
      <c r="B13" s="12">
        <v>0.0</v>
      </c>
      <c r="C13" s="12">
        <v>2.28</v>
      </c>
      <c r="D13" s="12">
        <v>0.0</v>
      </c>
      <c r="E13" s="12">
        <v>0.0</v>
      </c>
      <c r="F13" s="12">
        <v>0.91</v>
      </c>
      <c r="G13" s="12">
        <v>0.0</v>
      </c>
      <c r="H13" s="12">
        <v>0.0</v>
      </c>
      <c r="I13" s="12">
        <v>0.0</v>
      </c>
      <c r="J13" s="12">
        <v>0.0</v>
      </c>
      <c r="K13" s="12">
        <v>0.0</v>
      </c>
      <c r="L13" s="12">
        <v>0.0</v>
      </c>
      <c r="M13" s="12">
        <v>0.0</v>
      </c>
      <c r="N13" s="13">
        <f t="shared" si="2"/>
        <v>3.19</v>
      </c>
    </row>
    <row r="14" ht="20.25" customHeight="1">
      <c r="A14" s="12" t="s">
        <v>19</v>
      </c>
      <c r="B14" s="12">
        <v>0.0</v>
      </c>
      <c r="C14" s="12">
        <v>3.5</v>
      </c>
      <c r="D14" s="12">
        <v>2.8</v>
      </c>
      <c r="E14" s="12">
        <v>0.0</v>
      </c>
      <c r="F14" s="12">
        <v>1.4</v>
      </c>
      <c r="G14" s="12">
        <v>10.5</v>
      </c>
      <c r="H14" s="12">
        <v>21.7</v>
      </c>
      <c r="I14" s="12">
        <v>21.7</v>
      </c>
      <c r="J14" s="12">
        <v>5.6</v>
      </c>
      <c r="K14" s="12">
        <v>2.1</v>
      </c>
      <c r="L14" s="12">
        <v>7.0</v>
      </c>
      <c r="M14" s="12">
        <v>7.0</v>
      </c>
      <c r="N14" s="13">
        <f t="shared" si="2"/>
        <v>83.3</v>
      </c>
    </row>
    <row r="15" ht="20.25" customHeight="1">
      <c r="A15" s="12" t="s">
        <v>20</v>
      </c>
      <c r="B15" s="12">
        <v>0.0</v>
      </c>
      <c r="C15" s="12">
        <v>3.5</v>
      </c>
      <c r="D15" s="12">
        <v>2.8</v>
      </c>
      <c r="E15" s="12">
        <v>0.0</v>
      </c>
      <c r="F15" s="12">
        <v>1.4</v>
      </c>
      <c r="G15" s="12">
        <v>10.5</v>
      </c>
      <c r="H15" s="12">
        <v>21.7</v>
      </c>
      <c r="I15" s="12">
        <v>21.7</v>
      </c>
      <c r="J15" s="12">
        <v>5.6</v>
      </c>
      <c r="K15" s="12">
        <v>0.0</v>
      </c>
      <c r="L15" s="12">
        <v>7.0</v>
      </c>
      <c r="M15" s="12">
        <v>7.0</v>
      </c>
      <c r="N15" s="13">
        <f t="shared" si="2"/>
        <v>81.2</v>
      </c>
    </row>
    <row r="16" ht="20.25" customHeight="1">
      <c r="A16" s="12" t="s">
        <v>21</v>
      </c>
      <c r="B16" s="12">
        <v>0.0</v>
      </c>
      <c r="C16" s="12">
        <v>3.5</v>
      </c>
      <c r="D16" s="12">
        <v>2.8</v>
      </c>
      <c r="E16" s="12">
        <v>0.0</v>
      </c>
      <c r="F16" s="12">
        <v>1.4</v>
      </c>
      <c r="G16" s="12">
        <v>10.5</v>
      </c>
      <c r="H16" s="12">
        <v>21.7</v>
      </c>
      <c r="I16" s="12">
        <v>21.7</v>
      </c>
      <c r="J16" s="12">
        <v>5.6</v>
      </c>
      <c r="K16" s="12">
        <v>2.1</v>
      </c>
      <c r="L16" s="12">
        <v>7.0</v>
      </c>
      <c r="M16" s="12">
        <v>7.0</v>
      </c>
      <c r="N16" s="13">
        <f t="shared" si="2"/>
        <v>83.3</v>
      </c>
    </row>
    <row r="17" ht="20.25" customHeight="1">
      <c r="A17" s="12" t="s">
        <v>22</v>
      </c>
      <c r="B17" s="12">
        <v>0.0</v>
      </c>
      <c r="C17" s="12">
        <v>3.5</v>
      </c>
      <c r="D17" s="12">
        <v>2.8</v>
      </c>
      <c r="E17" s="12">
        <v>0.0</v>
      </c>
      <c r="F17" s="12">
        <v>1.4</v>
      </c>
      <c r="G17" s="12">
        <v>10.5</v>
      </c>
      <c r="H17" s="12">
        <v>21.7</v>
      </c>
      <c r="I17" s="12">
        <v>21.7</v>
      </c>
      <c r="J17" s="12">
        <v>5.6</v>
      </c>
      <c r="K17" s="12">
        <v>2.1</v>
      </c>
      <c r="L17" s="12">
        <v>7.0</v>
      </c>
      <c r="M17" s="12">
        <v>7.0</v>
      </c>
      <c r="N17" s="13">
        <f t="shared" si="2"/>
        <v>83.3</v>
      </c>
    </row>
    <row r="18" ht="20.25" customHeight="1">
      <c r="A18" s="12" t="s">
        <v>23</v>
      </c>
      <c r="B18" s="12">
        <f t="shared" ref="B18:N18" si="3">SUM(B10:B17)</f>
        <v>0</v>
      </c>
      <c r="C18" s="12">
        <f t="shared" si="3"/>
        <v>30.26</v>
      </c>
      <c r="D18" s="12">
        <f t="shared" si="3"/>
        <v>14</v>
      </c>
      <c r="E18" s="12">
        <f t="shared" si="3"/>
        <v>0</v>
      </c>
      <c r="F18" s="12">
        <f t="shared" si="3"/>
        <v>11.06</v>
      </c>
      <c r="G18" s="12">
        <f t="shared" si="3"/>
        <v>52.5</v>
      </c>
      <c r="H18" s="12">
        <f t="shared" si="3"/>
        <v>108.5</v>
      </c>
      <c r="I18" s="12">
        <f t="shared" si="3"/>
        <v>108.5</v>
      </c>
      <c r="J18" s="12">
        <f t="shared" si="3"/>
        <v>24.5</v>
      </c>
      <c r="K18" s="12">
        <f t="shared" si="3"/>
        <v>8.4</v>
      </c>
      <c r="L18" s="12">
        <f t="shared" si="3"/>
        <v>28.7</v>
      </c>
      <c r="M18" s="12">
        <f t="shared" si="3"/>
        <v>35</v>
      </c>
      <c r="N18" s="12">
        <f t="shared" si="3"/>
        <v>421.42</v>
      </c>
    </row>
    <row r="19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ht="20.25" customHeight="1">
      <c r="A20" s="12" t="s">
        <v>24</v>
      </c>
      <c r="B20" s="12">
        <v>354.35</v>
      </c>
      <c r="C20" s="12">
        <v>317.55</v>
      </c>
      <c r="D20" s="12">
        <v>336.12</v>
      </c>
      <c r="E20" s="12">
        <v>351.82</v>
      </c>
      <c r="F20" s="12">
        <v>371.65</v>
      </c>
      <c r="G20" s="12">
        <v>431.79</v>
      </c>
      <c r="H20" s="12">
        <v>546.66</v>
      </c>
      <c r="I20" s="12">
        <v>536.67</v>
      </c>
      <c r="J20" s="12">
        <v>419.11</v>
      </c>
      <c r="K20" s="12">
        <v>392.27</v>
      </c>
      <c r="L20" s="12">
        <v>350.48</v>
      </c>
      <c r="M20" s="12">
        <v>352.95</v>
      </c>
      <c r="N20" s="13">
        <f>SUM(B20:M20)</f>
        <v>4761.42</v>
      </c>
    </row>
    <row r="21" ht="20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20.25" customHeight="1">
      <c r="A22" s="12" t="s">
        <v>25</v>
      </c>
      <c r="B22" s="14">
        <f t="shared" ref="B22:N22" si="4">((B20-B9)/B20)*100</f>
        <v>0</v>
      </c>
      <c r="C22" s="14">
        <f t="shared" si="4"/>
        <v>9.529207999</v>
      </c>
      <c r="D22" s="14">
        <f t="shared" si="4"/>
        <v>4.165179103</v>
      </c>
      <c r="E22" s="14">
        <f t="shared" si="4"/>
        <v>0</v>
      </c>
      <c r="F22" s="14">
        <f t="shared" si="4"/>
        <v>2.975918203</v>
      </c>
      <c r="G22" s="14">
        <f t="shared" si="4"/>
        <v>12.15868825</v>
      </c>
      <c r="H22" s="14">
        <f t="shared" si="4"/>
        <v>19.84780302</v>
      </c>
      <c r="I22" s="14">
        <f t="shared" si="4"/>
        <v>20.21726573</v>
      </c>
      <c r="J22" s="14">
        <f t="shared" si="4"/>
        <v>5.845720694</v>
      </c>
      <c r="K22" s="14">
        <f t="shared" si="4"/>
        <v>2.141382211</v>
      </c>
      <c r="L22" s="14">
        <f t="shared" si="4"/>
        <v>8.188769687</v>
      </c>
      <c r="M22" s="14">
        <f t="shared" si="4"/>
        <v>9.916418756</v>
      </c>
      <c r="N22" s="14">
        <f t="shared" si="4"/>
        <v>8.850721003</v>
      </c>
    </row>
    <row r="23" ht="15.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12.75" customHeight="1"/>
    <row r="25" ht="12.75" customHeight="1">
      <c r="A25" s="15" t="s">
        <v>26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20.75"/>
    <col customWidth="1" min="2" max="26" width="8.0"/>
  </cols>
  <sheetData>
    <row r="1" ht="15.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5.0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5.0" customHeight="1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5.0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15.0" customHeight="1">
      <c r="A5" s="11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15.0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15.0" customHeigh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7</v>
      </c>
      <c r="G7" s="12" t="s">
        <v>5</v>
      </c>
      <c r="H7" s="12" t="s">
        <v>5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</row>
    <row r="8" ht="15.0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15.0" customHeight="1">
      <c r="A9" s="12" t="s">
        <v>14</v>
      </c>
      <c r="B9" s="12">
        <f t="shared" ref="B9:G9" si="1">B20-B18</f>
        <v>324.05</v>
      </c>
      <c r="C9" s="12">
        <f t="shared" si="1"/>
        <v>324.77</v>
      </c>
      <c r="D9" s="12">
        <f t="shared" si="1"/>
        <v>327.93</v>
      </c>
      <c r="E9" s="12">
        <f t="shared" si="1"/>
        <v>383.27</v>
      </c>
      <c r="F9" s="12">
        <f t="shared" si="1"/>
        <v>352.57</v>
      </c>
      <c r="G9" s="12">
        <f t="shared" si="1"/>
        <v>330.95</v>
      </c>
      <c r="H9" s="12">
        <v>301.71</v>
      </c>
      <c r="I9" s="12">
        <v>277.58</v>
      </c>
      <c r="J9" s="12">
        <v>230.03</v>
      </c>
      <c r="K9" s="12">
        <v>265.87</v>
      </c>
      <c r="L9" s="12">
        <v>306.95</v>
      </c>
      <c r="M9" s="12">
        <v>320.6</v>
      </c>
      <c r="N9" s="12">
        <f t="shared" ref="N9:N17" si="2">SUM(B9:M9)</f>
        <v>3746.28</v>
      </c>
    </row>
    <row r="10" ht="15.0" customHeight="1">
      <c r="A10" s="12" t="s">
        <v>15</v>
      </c>
      <c r="B10" s="12">
        <v>0.0</v>
      </c>
      <c r="C10" s="12">
        <v>0.0</v>
      </c>
      <c r="D10" s="12">
        <v>0.0</v>
      </c>
      <c r="E10" s="12">
        <v>0.0</v>
      </c>
      <c r="F10" s="12">
        <v>0.0</v>
      </c>
      <c r="G10" s="12">
        <v>0.0</v>
      </c>
      <c r="H10" s="12">
        <v>0.0</v>
      </c>
      <c r="I10" s="12">
        <v>0.0</v>
      </c>
      <c r="J10" s="12">
        <v>0.0</v>
      </c>
      <c r="K10" s="12">
        <v>0.0</v>
      </c>
      <c r="L10" s="12">
        <v>0.0</v>
      </c>
      <c r="M10" s="12">
        <v>0.0</v>
      </c>
      <c r="N10" s="13">
        <f t="shared" si="2"/>
        <v>0</v>
      </c>
    </row>
    <row r="11" ht="15.0" customHeight="1">
      <c r="A11" s="12" t="s">
        <v>16</v>
      </c>
      <c r="B11" s="12">
        <v>6.3</v>
      </c>
      <c r="C11" s="12">
        <v>0.0</v>
      </c>
      <c r="D11" s="12">
        <v>0.0</v>
      </c>
      <c r="E11" s="12">
        <v>0.0</v>
      </c>
      <c r="F11" s="12">
        <v>0.0</v>
      </c>
      <c r="G11" s="12">
        <v>8.4</v>
      </c>
      <c r="H11" s="12">
        <v>21.7</v>
      </c>
      <c r="I11" s="12">
        <v>21.7</v>
      </c>
      <c r="J11" s="12">
        <v>21.0</v>
      </c>
      <c r="K11" s="12">
        <v>10.5</v>
      </c>
      <c r="L11" s="12">
        <v>0.0</v>
      </c>
      <c r="M11" s="12">
        <v>0.0</v>
      </c>
      <c r="N11" s="13">
        <f t="shared" si="2"/>
        <v>89.6</v>
      </c>
    </row>
    <row r="12" ht="15.0" customHeight="1">
      <c r="A12" s="12" t="s">
        <v>17</v>
      </c>
      <c r="B12" s="12">
        <v>0.0</v>
      </c>
      <c r="C12" s="12">
        <v>0.0</v>
      </c>
      <c r="D12" s="12">
        <v>0.0</v>
      </c>
      <c r="E12" s="12">
        <v>0.0</v>
      </c>
      <c r="F12" s="12">
        <v>0.0</v>
      </c>
      <c r="G12" s="12">
        <v>0.0</v>
      </c>
      <c r="H12" s="12">
        <v>23.65</v>
      </c>
      <c r="I12" s="12">
        <v>27.36</v>
      </c>
      <c r="J12" s="12">
        <v>25.22</v>
      </c>
      <c r="K12" s="12">
        <v>0.0</v>
      </c>
      <c r="L12" s="12">
        <v>0.0</v>
      </c>
      <c r="M12" s="12">
        <v>0.0</v>
      </c>
      <c r="N12" s="13">
        <f t="shared" si="2"/>
        <v>76.23</v>
      </c>
    </row>
    <row r="13" ht="15.0" customHeight="1">
      <c r="A13" s="12" t="s">
        <v>18</v>
      </c>
      <c r="B13" s="12">
        <v>0.0</v>
      </c>
      <c r="C13" s="12">
        <v>0.0</v>
      </c>
      <c r="D13" s="12">
        <v>0.0</v>
      </c>
      <c r="E13" s="12">
        <v>0.0</v>
      </c>
      <c r="F13" s="12">
        <v>0.0</v>
      </c>
      <c r="G13" s="12">
        <v>0.0</v>
      </c>
      <c r="H13" s="12">
        <v>9.3</v>
      </c>
      <c r="I13" s="12">
        <v>9.3</v>
      </c>
      <c r="J13" s="12">
        <v>9.0</v>
      </c>
      <c r="K13" s="12">
        <v>0.0</v>
      </c>
      <c r="L13" s="12">
        <v>0.0</v>
      </c>
      <c r="M13" s="12">
        <v>0.0</v>
      </c>
      <c r="N13" s="13">
        <f t="shared" si="2"/>
        <v>27.6</v>
      </c>
    </row>
    <row r="14" ht="15.0" customHeight="1">
      <c r="A14" s="12" t="s">
        <v>19</v>
      </c>
      <c r="B14" s="12">
        <v>6.3</v>
      </c>
      <c r="C14" s="12">
        <v>0.0</v>
      </c>
      <c r="D14" s="12">
        <v>0.0</v>
      </c>
      <c r="E14" s="12">
        <v>0.0</v>
      </c>
      <c r="F14" s="12">
        <v>0.0</v>
      </c>
      <c r="G14" s="12">
        <v>8.4</v>
      </c>
      <c r="H14" s="12">
        <v>21.7</v>
      </c>
      <c r="I14" s="12">
        <v>21.7</v>
      </c>
      <c r="J14" s="12">
        <v>21.0</v>
      </c>
      <c r="K14" s="12">
        <v>21.7</v>
      </c>
      <c r="L14" s="12">
        <v>6.3</v>
      </c>
      <c r="M14" s="12">
        <v>0.0</v>
      </c>
      <c r="N14" s="13">
        <f t="shared" si="2"/>
        <v>107.1</v>
      </c>
    </row>
    <row r="15" ht="15.0" customHeight="1">
      <c r="A15" s="12" t="s">
        <v>20</v>
      </c>
      <c r="B15" s="12">
        <v>6.3</v>
      </c>
      <c r="C15" s="12">
        <v>0.0</v>
      </c>
      <c r="D15" s="12">
        <v>0.0</v>
      </c>
      <c r="E15" s="12">
        <v>0.0</v>
      </c>
      <c r="F15" s="12">
        <v>0.0</v>
      </c>
      <c r="G15" s="12">
        <v>8.4</v>
      </c>
      <c r="H15" s="12">
        <v>21.7</v>
      </c>
      <c r="I15" s="12">
        <v>21.7</v>
      </c>
      <c r="J15" s="12">
        <v>21.0</v>
      </c>
      <c r="K15" s="12">
        <v>21.7</v>
      </c>
      <c r="L15" s="12">
        <v>6.3</v>
      </c>
      <c r="M15" s="12">
        <v>0.0</v>
      </c>
      <c r="N15" s="13">
        <f t="shared" si="2"/>
        <v>107.1</v>
      </c>
    </row>
    <row r="16" ht="15.0" customHeight="1">
      <c r="A16" s="12" t="s">
        <v>21</v>
      </c>
      <c r="B16" s="12">
        <v>6.3</v>
      </c>
      <c r="C16" s="12">
        <v>0.0</v>
      </c>
      <c r="D16" s="12">
        <v>0.0</v>
      </c>
      <c r="E16" s="12">
        <v>0.0</v>
      </c>
      <c r="F16" s="12">
        <v>0.0</v>
      </c>
      <c r="G16" s="12">
        <v>8.4</v>
      </c>
      <c r="H16" s="12">
        <v>21.7</v>
      </c>
      <c r="I16" s="12">
        <v>21.7</v>
      </c>
      <c r="J16" s="12">
        <v>21.0</v>
      </c>
      <c r="K16" s="12">
        <v>21.7</v>
      </c>
      <c r="L16" s="12">
        <v>6.3</v>
      </c>
      <c r="M16" s="12">
        <v>0.0</v>
      </c>
      <c r="N16" s="13">
        <f t="shared" si="2"/>
        <v>107.1</v>
      </c>
    </row>
    <row r="17" ht="15.0" customHeight="1">
      <c r="A17" s="12" t="s">
        <v>22</v>
      </c>
      <c r="B17" s="12">
        <v>6.3</v>
      </c>
      <c r="C17" s="12">
        <v>0.0</v>
      </c>
      <c r="D17" s="12">
        <v>0.0</v>
      </c>
      <c r="E17" s="12">
        <v>0.0</v>
      </c>
      <c r="F17" s="12">
        <v>0.0</v>
      </c>
      <c r="G17" s="12">
        <v>8.4</v>
      </c>
      <c r="H17" s="12">
        <v>21.7</v>
      </c>
      <c r="I17" s="12">
        <v>21.7</v>
      </c>
      <c r="J17" s="12">
        <v>21.0</v>
      </c>
      <c r="K17" s="12">
        <v>21.7</v>
      </c>
      <c r="L17" s="12">
        <v>6.3</v>
      </c>
      <c r="M17" s="12">
        <v>0.0</v>
      </c>
      <c r="N17" s="13">
        <f t="shared" si="2"/>
        <v>107.1</v>
      </c>
    </row>
    <row r="18" ht="15.0" customHeight="1">
      <c r="A18" s="12" t="s">
        <v>23</v>
      </c>
      <c r="B18" s="12">
        <f t="shared" ref="B18:N18" si="3">SUM(B10:B17)</f>
        <v>31.5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 t="shared" si="3"/>
        <v>42</v>
      </c>
      <c r="H18" s="12">
        <f t="shared" si="3"/>
        <v>141.45</v>
      </c>
      <c r="I18" s="12">
        <f t="shared" si="3"/>
        <v>145.16</v>
      </c>
      <c r="J18" s="12">
        <f t="shared" si="3"/>
        <v>139.22</v>
      </c>
      <c r="K18" s="12">
        <f t="shared" si="3"/>
        <v>97.3</v>
      </c>
      <c r="L18" s="12">
        <f t="shared" si="3"/>
        <v>25.2</v>
      </c>
      <c r="M18" s="12">
        <f t="shared" si="3"/>
        <v>0</v>
      </c>
      <c r="N18" s="12">
        <f t="shared" si="3"/>
        <v>621.83</v>
      </c>
    </row>
    <row r="19" ht="15.0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ht="15.0" customHeight="1">
      <c r="A20" s="12" t="s">
        <v>24</v>
      </c>
      <c r="B20" s="12">
        <v>355.55</v>
      </c>
      <c r="C20" s="12">
        <v>324.77</v>
      </c>
      <c r="D20" s="12">
        <v>327.93</v>
      </c>
      <c r="E20" s="12">
        <v>383.27</v>
      </c>
      <c r="F20" s="12">
        <v>352.57</v>
      </c>
      <c r="G20" s="12">
        <v>372.95</v>
      </c>
      <c r="H20" s="12">
        <v>443.16</v>
      </c>
      <c r="I20" s="12">
        <v>422.74</v>
      </c>
      <c r="J20" s="12">
        <v>369.25</v>
      </c>
      <c r="K20" s="12">
        <v>363.17</v>
      </c>
      <c r="L20" s="12">
        <v>332.15</v>
      </c>
      <c r="M20" s="12">
        <v>320.6</v>
      </c>
      <c r="N20" s="12">
        <f>SUM(B20:M20)</f>
        <v>4368.11</v>
      </c>
    </row>
    <row r="21" ht="15.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15.0" customHeight="1">
      <c r="A22" s="12" t="s">
        <v>25</v>
      </c>
      <c r="B22" s="14">
        <f t="shared" ref="B22:N22" si="4">((B20-B9)/B20)*100</f>
        <v>8.85951343</v>
      </c>
      <c r="C22" s="14">
        <f t="shared" si="4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11.26156321</v>
      </c>
      <c r="H22" s="14">
        <f t="shared" si="4"/>
        <v>31.91849445</v>
      </c>
      <c r="I22" s="14">
        <f t="shared" si="4"/>
        <v>34.3378909</v>
      </c>
      <c r="J22" s="14">
        <f t="shared" si="4"/>
        <v>37.70345295</v>
      </c>
      <c r="K22" s="14">
        <f t="shared" si="4"/>
        <v>26.79186056</v>
      </c>
      <c r="L22" s="14">
        <f t="shared" si="4"/>
        <v>7.586933614</v>
      </c>
      <c r="M22" s="14">
        <f t="shared" si="4"/>
        <v>0</v>
      </c>
      <c r="N22" s="14">
        <f t="shared" si="4"/>
        <v>14.2356763</v>
      </c>
    </row>
    <row r="23" ht="15.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12.75" customHeight="1"/>
    <row r="25" ht="12.75" customHeight="1">
      <c r="A25" s="15" t="s">
        <v>26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21.25"/>
    <col customWidth="1" min="2" max="2" width="10.0"/>
    <col customWidth="1" min="3" max="13" width="9.0"/>
    <col customWidth="1" min="14" max="26" width="8.0"/>
  </cols>
  <sheetData>
    <row r="1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0.25" customHeight="1">
      <c r="A3" s="11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20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20.25" customHeight="1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20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20.25" customHeigh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7</v>
      </c>
      <c r="G7" s="12" t="s">
        <v>5</v>
      </c>
      <c r="H7" s="12" t="s">
        <v>5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</row>
    <row r="8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20.25" customHeight="1">
      <c r="A9" s="12" t="s">
        <v>34</v>
      </c>
      <c r="B9" s="12">
        <f t="shared" ref="B9:K9" si="1">(B20-B18)</f>
        <v>330.9</v>
      </c>
      <c r="C9" s="12">
        <f t="shared" si="1"/>
        <v>313.7</v>
      </c>
      <c r="D9" s="12">
        <f t="shared" si="1"/>
        <v>365.35</v>
      </c>
      <c r="E9" s="12">
        <f t="shared" si="1"/>
        <v>280.83</v>
      </c>
      <c r="F9" s="12">
        <f t="shared" si="1"/>
        <v>381.71</v>
      </c>
      <c r="G9" s="12">
        <f t="shared" si="1"/>
        <v>415.35</v>
      </c>
      <c r="H9" s="12">
        <f t="shared" si="1"/>
        <v>330.85</v>
      </c>
      <c r="I9" s="12">
        <f t="shared" si="1"/>
        <v>318.35</v>
      </c>
      <c r="J9" s="12">
        <f t="shared" si="1"/>
        <v>315.61</v>
      </c>
      <c r="K9" s="12">
        <f t="shared" si="1"/>
        <v>278.6</v>
      </c>
      <c r="L9" s="12">
        <v>309.75</v>
      </c>
      <c r="M9" s="12">
        <v>317.9</v>
      </c>
      <c r="N9" s="12">
        <f t="shared" ref="N9:N17" si="2">SUM(B9:M9)</f>
        <v>3958.9</v>
      </c>
    </row>
    <row r="10" ht="20.25" customHeight="1">
      <c r="A10" s="12" t="s">
        <v>15</v>
      </c>
      <c r="B10" s="12">
        <v>0.0</v>
      </c>
      <c r="C10" s="12">
        <v>0.0</v>
      </c>
      <c r="D10" s="12">
        <v>0.0</v>
      </c>
      <c r="E10" s="12">
        <v>0.0</v>
      </c>
      <c r="F10" s="12">
        <v>0.0</v>
      </c>
      <c r="G10" s="12">
        <v>0.0</v>
      </c>
      <c r="H10" s="12">
        <v>0.0</v>
      </c>
      <c r="I10" s="12">
        <v>0.0</v>
      </c>
      <c r="J10" s="12">
        <v>0.0</v>
      </c>
      <c r="K10" s="12">
        <v>0.0</v>
      </c>
      <c r="L10" s="12">
        <v>0.0</v>
      </c>
      <c r="M10" s="12">
        <v>0.0</v>
      </c>
      <c r="N10" s="13">
        <f t="shared" si="2"/>
        <v>0</v>
      </c>
    </row>
    <row r="11" ht="20.25" customHeight="1">
      <c r="A11" s="12" t="s">
        <v>16</v>
      </c>
      <c r="B11" s="12">
        <v>0.0</v>
      </c>
      <c r="C11" s="12">
        <v>0.0</v>
      </c>
      <c r="D11" s="12">
        <v>0.0</v>
      </c>
      <c r="E11" s="12">
        <v>14.0</v>
      </c>
      <c r="F11" s="12">
        <v>0.0</v>
      </c>
      <c r="G11" s="12">
        <v>4.2</v>
      </c>
      <c r="H11" s="12">
        <v>21.7</v>
      </c>
      <c r="I11" s="12">
        <v>21.7</v>
      </c>
      <c r="J11" s="12">
        <v>21.0</v>
      </c>
      <c r="K11" s="12">
        <v>21.7</v>
      </c>
      <c r="L11" s="12">
        <v>0.0</v>
      </c>
      <c r="M11" s="12">
        <v>0.0</v>
      </c>
      <c r="N11" s="13">
        <f t="shared" si="2"/>
        <v>104.3</v>
      </c>
    </row>
    <row r="12" ht="20.25" customHeight="1">
      <c r="A12" s="12" t="s">
        <v>17</v>
      </c>
      <c r="B12" s="12">
        <v>0.0</v>
      </c>
      <c r="C12" s="12">
        <v>0.0</v>
      </c>
      <c r="D12" s="12">
        <v>0.0</v>
      </c>
      <c r="E12" s="12">
        <v>0.0</v>
      </c>
      <c r="F12" s="12">
        <v>0.0</v>
      </c>
      <c r="G12" s="12">
        <v>0.0</v>
      </c>
      <c r="H12" s="12"/>
      <c r="I12" s="12">
        <v>0.0</v>
      </c>
      <c r="J12" s="12">
        <v>0.0</v>
      </c>
      <c r="K12" s="12">
        <v>0.0</v>
      </c>
      <c r="L12" s="12">
        <v>0.0</v>
      </c>
      <c r="M12" s="12">
        <v>0.0</v>
      </c>
      <c r="N12" s="13">
        <f t="shared" si="2"/>
        <v>0</v>
      </c>
    </row>
    <row r="13" ht="20.25" customHeight="1">
      <c r="A13" s="12" t="s">
        <v>18</v>
      </c>
      <c r="B13" s="12">
        <v>0.0</v>
      </c>
      <c r="C13" s="12">
        <v>0.0</v>
      </c>
      <c r="D13" s="12">
        <v>0.0</v>
      </c>
      <c r="E13" s="12">
        <v>0.0</v>
      </c>
      <c r="F13" s="12">
        <v>0.0</v>
      </c>
      <c r="G13" s="12">
        <v>0.0</v>
      </c>
      <c r="H13" s="12">
        <v>0.0</v>
      </c>
      <c r="I13" s="12">
        <v>0.0</v>
      </c>
      <c r="J13" s="12">
        <v>0.0</v>
      </c>
      <c r="K13" s="12">
        <v>0.0</v>
      </c>
      <c r="L13" s="12">
        <v>0.0</v>
      </c>
      <c r="M13" s="12">
        <v>0.0</v>
      </c>
      <c r="N13" s="13">
        <f t="shared" si="2"/>
        <v>0</v>
      </c>
    </row>
    <row r="14" ht="20.25" customHeight="1">
      <c r="A14" s="12" t="s">
        <v>19</v>
      </c>
      <c r="B14" s="12">
        <v>0.0</v>
      </c>
      <c r="C14" s="12">
        <v>0.0</v>
      </c>
      <c r="D14" s="12">
        <v>0.0</v>
      </c>
      <c r="E14" s="12">
        <v>14.0</v>
      </c>
      <c r="F14" s="12">
        <v>0.0</v>
      </c>
      <c r="G14" s="12">
        <v>9.8</v>
      </c>
      <c r="H14" s="12">
        <v>21.7</v>
      </c>
      <c r="I14" s="12">
        <v>21.7</v>
      </c>
      <c r="J14" s="12">
        <v>10.5</v>
      </c>
      <c r="K14" s="12">
        <v>0.0</v>
      </c>
      <c r="L14" s="12">
        <v>0.0</v>
      </c>
      <c r="M14" s="12">
        <v>0.0</v>
      </c>
      <c r="N14" s="13">
        <f t="shared" si="2"/>
        <v>77.7</v>
      </c>
    </row>
    <row r="15" ht="20.25" customHeight="1">
      <c r="A15" s="12" t="s">
        <v>20</v>
      </c>
      <c r="B15" s="12">
        <v>0.0</v>
      </c>
      <c r="C15" s="12">
        <v>0.0</v>
      </c>
      <c r="D15" s="12">
        <v>0.0</v>
      </c>
      <c r="E15" s="12">
        <v>14.0</v>
      </c>
      <c r="F15" s="12">
        <v>0.0</v>
      </c>
      <c r="G15" s="12">
        <v>9.8</v>
      </c>
      <c r="H15" s="12">
        <v>21.7</v>
      </c>
      <c r="I15" s="12">
        <v>21.7</v>
      </c>
      <c r="J15" s="12">
        <v>21.0</v>
      </c>
      <c r="K15" s="12">
        <v>21.7</v>
      </c>
      <c r="L15" s="12">
        <v>0.0</v>
      </c>
      <c r="M15" s="12">
        <v>0.0</v>
      </c>
      <c r="N15" s="13">
        <f t="shared" si="2"/>
        <v>109.9</v>
      </c>
    </row>
    <row r="16" ht="20.25" customHeight="1">
      <c r="A16" s="12" t="s">
        <v>21</v>
      </c>
      <c r="B16" s="12">
        <v>0.0</v>
      </c>
      <c r="C16" s="12">
        <v>0.0</v>
      </c>
      <c r="D16" s="12">
        <v>0.0</v>
      </c>
      <c r="E16" s="12">
        <v>14.0</v>
      </c>
      <c r="F16" s="12">
        <v>0.0</v>
      </c>
      <c r="G16" s="12">
        <v>9.8</v>
      </c>
      <c r="H16" s="12">
        <v>21.7</v>
      </c>
      <c r="I16" s="12">
        <v>21.7</v>
      </c>
      <c r="J16" s="12">
        <v>21.0</v>
      </c>
      <c r="K16" s="12">
        <v>21.7</v>
      </c>
      <c r="L16" s="12">
        <v>0.0</v>
      </c>
      <c r="M16" s="12">
        <v>0.0</v>
      </c>
      <c r="N16" s="13">
        <f t="shared" si="2"/>
        <v>109.9</v>
      </c>
    </row>
    <row r="17" ht="20.25" customHeight="1">
      <c r="A17" s="12" t="s">
        <v>22</v>
      </c>
      <c r="B17" s="12">
        <v>0.0</v>
      </c>
      <c r="C17" s="12">
        <v>0.0</v>
      </c>
      <c r="D17" s="12">
        <v>0.0</v>
      </c>
      <c r="E17" s="12">
        <v>14.0</v>
      </c>
      <c r="F17" s="12">
        <v>0.0</v>
      </c>
      <c r="G17" s="12">
        <v>9.8</v>
      </c>
      <c r="H17" s="12">
        <v>21.7</v>
      </c>
      <c r="I17" s="12">
        <v>21.7</v>
      </c>
      <c r="J17" s="12">
        <v>21.0</v>
      </c>
      <c r="K17" s="12">
        <v>21.7</v>
      </c>
      <c r="L17" s="12">
        <v>0.0</v>
      </c>
      <c r="M17" s="12">
        <v>0.0</v>
      </c>
      <c r="N17" s="13">
        <f t="shared" si="2"/>
        <v>109.9</v>
      </c>
    </row>
    <row r="18" ht="20.25" customHeight="1">
      <c r="A18" s="12" t="s">
        <v>35</v>
      </c>
      <c r="B18" s="12">
        <f t="shared" ref="B18:N18" si="3">SUM(B10:B17)</f>
        <v>0</v>
      </c>
      <c r="C18" s="12">
        <f t="shared" si="3"/>
        <v>0</v>
      </c>
      <c r="D18" s="12">
        <f t="shared" si="3"/>
        <v>0</v>
      </c>
      <c r="E18" s="12">
        <f t="shared" si="3"/>
        <v>70</v>
      </c>
      <c r="F18" s="12">
        <f t="shared" si="3"/>
        <v>0</v>
      </c>
      <c r="G18" s="12">
        <f t="shared" si="3"/>
        <v>43.4</v>
      </c>
      <c r="H18" s="12">
        <f t="shared" si="3"/>
        <v>108.5</v>
      </c>
      <c r="I18" s="12">
        <f t="shared" si="3"/>
        <v>108.5</v>
      </c>
      <c r="J18" s="12">
        <f t="shared" si="3"/>
        <v>94.5</v>
      </c>
      <c r="K18" s="12">
        <f t="shared" si="3"/>
        <v>86.8</v>
      </c>
      <c r="L18" s="12">
        <f t="shared" si="3"/>
        <v>0</v>
      </c>
      <c r="M18" s="12">
        <f t="shared" si="3"/>
        <v>0</v>
      </c>
      <c r="N18" s="12">
        <f t="shared" si="3"/>
        <v>511.7</v>
      </c>
    </row>
    <row r="19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ht="20.25" customHeight="1">
      <c r="A20" s="12" t="s">
        <v>24</v>
      </c>
      <c r="B20" s="12">
        <v>330.9</v>
      </c>
      <c r="C20" s="12">
        <v>313.7</v>
      </c>
      <c r="D20" s="12">
        <v>365.35</v>
      </c>
      <c r="E20" s="12">
        <v>350.83</v>
      </c>
      <c r="F20" s="12">
        <v>381.71</v>
      </c>
      <c r="G20" s="12">
        <v>458.75</v>
      </c>
      <c r="H20" s="12">
        <v>439.35</v>
      </c>
      <c r="I20" s="12">
        <v>426.85</v>
      </c>
      <c r="J20" s="12">
        <v>410.11</v>
      </c>
      <c r="K20" s="12">
        <v>365.4</v>
      </c>
      <c r="L20" s="12">
        <v>309.75</v>
      </c>
      <c r="M20" s="12">
        <v>317.9</v>
      </c>
      <c r="N20" s="12">
        <f>SUM(B20:M20)</f>
        <v>4470.6</v>
      </c>
    </row>
    <row r="21" ht="20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20.25" customHeight="1">
      <c r="A22" s="12" t="s">
        <v>25</v>
      </c>
      <c r="B22" s="14">
        <f t="shared" ref="B22:N22" si="4">((B20-B9)/B20)*100</f>
        <v>0</v>
      </c>
      <c r="C22" s="14">
        <f t="shared" si="4"/>
        <v>0</v>
      </c>
      <c r="D22" s="14">
        <f t="shared" si="4"/>
        <v>0</v>
      </c>
      <c r="E22" s="14">
        <f t="shared" si="4"/>
        <v>19.95268364</v>
      </c>
      <c r="F22" s="14">
        <f t="shared" si="4"/>
        <v>0</v>
      </c>
      <c r="G22" s="14">
        <f t="shared" si="4"/>
        <v>9.460490463</v>
      </c>
      <c r="H22" s="14">
        <f t="shared" si="4"/>
        <v>24.69557301</v>
      </c>
      <c r="I22" s="14">
        <f t="shared" si="4"/>
        <v>25.41876537</v>
      </c>
      <c r="J22" s="14">
        <f t="shared" si="4"/>
        <v>23.04259833</v>
      </c>
      <c r="K22" s="14">
        <f t="shared" si="4"/>
        <v>23.75478927</v>
      </c>
      <c r="L22" s="14">
        <f t="shared" si="4"/>
        <v>0</v>
      </c>
      <c r="M22" s="14">
        <f t="shared" si="4"/>
        <v>0</v>
      </c>
      <c r="N22" s="14">
        <f t="shared" si="4"/>
        <v>11.44589093</v>
      </c>
    </row>
    <row r="23" ht="15.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12.75" customHeight="1"/>
    <row r="25" ht="12.75" customHeight="1">
      <c r="A25" s="15" t="s">
        <v>26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13" width="6.75"/>
    <col customWidth="1" min="14" max="14" width="11.25"/>
    <col customWidth="1" min="15" max="26" width="8.0"/>
  </cols>
  <sheetData>
    <row r="1" ht="15.0" customHeight="1">
      <c r="A1" s="1" t="s">
        <v>0</v>
      </c>
      <c r="M1" s="1"/>
      <c r="N1" s="2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2.75" customHeight="1">
      <c r="A3" s="4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75" customHeight="1">
      <c r="A5" s="4" t="s">
        <v>37</v>
      </c>
      <c r="B5" s="1"/>
      <c r="C5" s="1"/>
      <c r="D5" s="1"/>
      <c r="E5" s="1"/>
      <c r="F5" s="16" t="s">
        <v>38</v>
      </c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  <c r="G7" s="6" t="s">
        <v>5</v>
      </c>
      <c r="H7" s="6" t="s">
        <v>5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M9" si="1">(B20-B18)</f>
        <v>342.4</v>
      </c>
      <c r="C9" s="7">
        <f t="shared" si="1"/>
        <v>308.4</v>
      </c>
      <c r="D9" s="7">
        <f t="shared" si="1"/>
        <v>317.1</v>
      </c>
      <c r="E9" s="7">
        <f t="shared" si="1"/>
        <v>336.2</v>
      </c>
      <c r="F9" s="7">
        <f t="shared" si="1"/>
        <v>352.4</v>
      </c>
      <c r="G9" s="7">
        <f t="shared" si="1"/>
        <v>382.4</v>
      </c>
      <c r="H9" s="7">
        <f t="shared" si="1"/>
        <v>363.9</v>
      </c>
      <c r="I9" s="7">
        <f t="shared" si="1"/>
        <v>410.8</v>
      </c>
      <c r="J9" s="7">
        <f t="shared" si="1"/>
        <v>312.9</v>
      </c>
      <c r="K9" s="7">
        <f t="shared" si="1"/>
        <v>260.8</v>
      </c>
      <c r="L9" s="7">
        <f t="shared" si="1"/>
        <v>234.5</v>
      </c>
      <c r="M9" s="7">
        <f t="shared" si="1"/>
        <v>313</v>
      </c>
      <c r="N9" s="7">
        <f t="shared" ref="N9:N17" si="2">SUM(B9:M9)</f>
        <v>3934.8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0.0</v>
      </c>
      <c r="E11" s="7">
        <v>0.0</v>
      </c>
      <c r="F11" s="7">
        <v>0.0</v>
      </c>
      <c r="G11" s="7">
        <v>14.0</v>
      </c>
      <c r="H11" s="7">
        <v>21.0</v>
      </c>
      <c r="I11" s="7">
        <v>20.3</v>
      </c>
      <c r="J11" s="7">
        <v>0.0</v>
      </c>
      <c r="K11" s="7">
        <v>0.0</v>
      </c>
      <c r="L11" s="7">
        <v>11.9</v>
      </c>
      <c r="M11" s="7">
        <v>0.0</v>
      </c>
      <c r="N11" s="7">
        <f t="shared" si="2"/>
        <v>67.2</v>
      </c>
    </row>
    <row r="12" ht="15.0" customHeight="1">
      <c r="A12" s="6" t="s">
        <v>17</v>
      </c>
      <c r="B12" s="7">
        <v>0.0</v>
      </c>
      <c r="C12" s="7">
        <v>0.0</v>
      </c>
      <c r="D12" s="7">
        <v>0.0</v>
      </c>
      <c r="E12" s="7">
        <v>0.0</v>
      </c>
      <c r="F12" s="7">
        <v>0.0</v>
      </c>
      <c r="G12" s="7">
        <v>0.0</v>
      </c>
      <c r="H12" s="7">
        <v>0.0</v>
      </c>
      <c r="I12" s="7">
        <v>0.0</v>
      </c>
      <c r="J12" s="7">
        <v>0.0</v>
      </c>
      <c r="K12" s="7">
        <v>13.5</v>
      </c>
      <c r="L12" s="7">
        <v>4.5</v>
      </c>
      <c r="M12" s="7">
        <v>0.0</v>
      </c>
      <c r="N12" s="7">
        <f t="shared" si="2"/>
        <v>18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13.5</v>
      </c>
      <c r="L13" s="7">
        <v>15.3</v>
      </c>
      <c r="M13" s="7">
        <v>0.0</v>
      </c>
      <c r="N13" s="7">
        <f t="shared" si="2"/>
        <v>28.8</v>
      </c>
    </row>
    <row r="14" ht="15.0" customHeight="1">
      <c r="A14" s="6" t="s">
        <v>19</v>
      </c>
      <c r="B14" s="7">
        <v>0.0</v>
      </c>
      <c r="C14" s="7">
        <v>0.0</v>
      </c>
      <c r="D14" s="7">
        <v>4.9</v>
      </c>
      <c r="E14" s="7">
        <v>5.6</v>
      </c>
      <c r="F14" s="7">
        <v>0.0</v>
      </c>
      <c r="G14" s="7">
        <v>15.4</v>
      </c>
      <c r="H14" s="7">
        <v>21.0</v>
      </c>
      <c r="I14" s="7">
        <v>21.0</v>
      </c>
      <c r="J14" s="7">
        <v>19.6</v>
      </c>
      <c r="K14" s="7">
        <v>0.0</v>
      </c>
      <c r="L14" s="7">
        <v>0.0</v>
      </c>
      <c r="M14" s="7">
        <v>0.0</v>
      </c>
      <c r="N14" s="7">
        <f t="shared" si="2"/>
        <v>87.5</v>
      </c>
    </row>
    <row r="15" ht="15.0" customHeight="1">
      <c r="A15" s="6" t="s">
        <v>20</v>
      </c>
      <c r="B15" s="7">
        <v>0.0</v>
      </c>
      <c r="C15" s="7">
        <v>0.0</v>
      </c>
      <c r="D15" s="7">
        <v>4.9</v>
      </c>
      <c r="E15" s="7">
        <v>5.6</v>
      </c>
      <c r="F15" s="7">
        <v>0.0</v>
      </c>
      <c r="G15" s="7">
        <v>15.4</v>
      </c>
      <c r="H15" s="7">
        <v>21.0</v>
      </c>
      <c r="I15" s="7">
        <v>21.0</v>
      </c>
      <c r="J15" s="7">
        <v>21.0</v>
      </c>
      <c r="K15" s="7">
        <v>21.7</v>
      </c>
      <c r="L15" s="7">
        <v>11.9</v>
      </c>
      <c r="M15" s="7">
        <v>0.0</v>
      </c>
      <c r="N15" s="7">
        <f t="shared" si="2"/>
        <v>122.5</v>
      </c>
    </row>
    <row r="16" ht="15.0" customHeight="1">
      <c r="A16" s="6" t="s">
        <v>21</v>
      </c>
      <c r="B16" s="7">
        <v>0.0</v>
      </c>
      <c r="C16" s="7">
        <v>0.0</v>
      </c>
      <c r="D16" s="7">
        <v>4.9</v>
      </c>
      <c r="E16" s="7">
        <v>5.6</v>
      </c>
      <c r="F16" s="7">
        <v>0.0</v>
      </c>
      <c r="G16" s="7">
        <v>15.4</v>
      </c>
      <c r="H16" s="7">
        <v>21.0</v>
      </c>
      <c r="I16" s="7">
        <v>21.0</v>
      </c>
      <c r="J16" s="7">
        <v>21.0</v>
      </c>
      <c r="K16" s="7">
        <v>21.7</v>
      </c>
      <c r="L16" s="7">
        <v>11.9</v>
      </c>
      <c r="M16" s="7">
        <v>0.0</v>
      </c>
      <c r="N16" s="7">
        <f t="shared" si="2"/>
        <v>122.5</v>
      </c>
    </row>
    <row r="17" ht="15.0" customHeight="1">
      <c r="A17" s="6" t="s">
        <v>22</v>
      </c>
      <c r="B17" s="7">
        <v>0.0</v>
      </c>
      <c r="C17" s="7">
        <v>0.0</v>
      </c>
      <c r="D17" s="7">
        <v>4.9</v>
      </c>
      <c r="E17" s="7">
        <v>5.6</v>
      </c>
      <c r="F17" s="7">
        <v>0.0</v>
      </c>
      <c r="G17" s="7">
        <v>15.4</v>
      </c>
      <c r="H17" s="7">
        <v>21.0</v>
      </c>
      <c r="I17" s="7">
        <v>21.0</v>
      </c>
      <c r="J17" s="7">
        <v>21.0</v>
      </c>
      <c r="K17" s="7">
        <v>21.7</v>
      </c>
      <c r="L17" s="7">
        <v>11.9</v>
      </c>
      <c r="M17" s="7">
        <v>0.0</v>
      </c>
      <c r="N17" s="7">
        <f t="shared" si="2"/>
        <v>122.5</v>
      </c>
    </row>
    <row r="18" ht="15.0" customHeight="1">
      <c r="A18" s="6" t="s">
        <v>35</v>
      </c>
      <c r="B18" s="7">
        <f t="shared" ref="B18:N18" si="3">SUM(B10:B17)</f>
        <v>0</v>
      </c>
      <c r="C18" s="7">
        <f t="shared" si="3"/>
        <v>0</v>
      </c>
      <c r="D18" s="7">
        <f t="shared" si="3"/>
        <v>19.6</v>
      </c>
      <c r="E18" s="7">
        <f t="shared" si="3"/>
        <v>22.4</v>
      </c>
      <c r="F18" s="7">
        <f t="shared" si="3"/>
        <v>0</v>
      </c>
      <c r="G18" s="7">
        <f t="shared" si="3"/>
        <v>75.6</v>
      </c>
      <c r="H18" s="7">
        <f t="shared" si="3"/>
        <v>105</v>
      </c>
      <c r="I18" s="7">
        <f t="shared" si="3"/>
        <v>104.3</v>
      </c>
      <c r="J18" s="7">
        <f t="shared" si="3"/>
        <v>82.6</v>
      </c>
      <c r="K18" s="7">
        <f t="shared" si="3"/>
        <v>92.1</v>
      </c>
      <c r="L18" s="7">
        <f t="shared" si="3"/>
        <v>67.4</v>
      </c>
      <c r="M18" s="7">
        <f t="shared" si="3"/>
        <v>0</v>
      </c>
      <c r="N18" s="7">
        <f t="shared" si="3"/>
        <v>569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342.4</v>
      </c>
      <c r="C20" s="7">
        <v>308.4</v>
      </c>
      <c r="D20" s="7">
        <v>336.7</v>
      </c>
      <c r="E20" s="7">
        <v>358.6</v>
      </c>
      <c r="F20" s="7">
        <v>352.4</v>
      </c>
      <c r="G20" s="7">
        <v>458.0</v>
      </c>
      <c r="H20" s="7">
        <v>468.9</v>
      </c>
      <c r="I20" s="7">
        <v>515.1</v>
      </c>
      <c r="J20" s="7">
        <v>395.5</v>
      </c>
      <c r="K20" s="7">
        <v>352.9</v>
      </c>
      <c r="L20" s="7">
        <v>301.9</v>
      </c>
      <c r="M20" s="7">
        <v>313.0</v>
      </c>
      <c r="N20" s="7">
        <f>SUM(B20:M20)</f>
        <v>4503.8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0</v>
      </c>
      <c r="C22" s="9">
        <f t="shared" si="4"/>
        <v>0</v>
      </c>
      <c r="D22" s="9">
        <f t="shared" si="4"/>
        <v>5.821205821</v>
      </c>
      <c r="E22" s="9">
        <f t="shared" si="4"/>
        <v>6.246514222</v>
      </c>
      <c r="F22" s="9">
        <f t="shared" si="4"/>
        <v>0</v>
      </c>
      <c r="G22" s="9">
        <f t="shared" si="4"/>
        <v>16.50655022</v>
      </c>
      <c r="H22" s="9">
        <f t="shared" si="4"/>
        <v>22.39283429</v>
      </c>
      <c r="I22" s="9">
        <f t="shared" si="4"/>
        <v>20.24849544</v>
      </c>
      <c r="J22" s="9">
        <f t="shared" si="4"/>
        <v>20.88495575</v>
      </c>
      <c r="K22" s="9">
        <f t="shared" si="4"/>
        <v>26.09804477</v>
      </c>
      <c r="L22" s="9">
        <f t="shared" si="4"/>
        <v>22.32527327</v>
      </c>
      <c r="M22" s="9">
        <f t="shared" si="4"/>
        <v>0</v>
      </c>
      <c r="N22" s="9">
        <f t="shared" si="4"/>
        <v>12.63377592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L1"/>
    <mergeCell ref="F5:I5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2.88"/>
    <col customWidth="1" min="2" max="13" width="6.75"/>
    <col customWidth="1" min="14" max="14" width="11.25"/>
    <col customWidth="1" min="15" max="26" width="8.0"/>
  </cols>
  <sheetData>
    <row r="1" ht="15.0" customHeight="1">
      <c r="A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2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5.0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</row>
    <row r="5" ht="15.75" customHeight="1">
      <c r="C5" s="1"/>
      <c r="D5" s="1"/>
      <c r="E5" s="1"/>
      <c r="F5" s="17" t="s">
        <v>39</v>
      </c>
      <c r="J5" s="1"/>
      <c r="K5" s="1"/>
      <c r="L5" s="1"/>
      <c r="M5" s="1"/>
      <c r="N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0" customHeight="1">
      <c r="A7" s="6" t="s">
        <v>4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13</v>
      </c>
    </row>
    <row r="8" ht="15.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15.0" customHeight="1">
      <c r="A9" s="6" t="s">
        <v>14</v>
      </c>
      <c r="B9" s="7">
        <f t="shared" ref="B9:L9" si="1">(B20-B18)</f>
        <v>306</v>
      </c>
      <c r="C9" s="7">
        <f t="shared" si="1"/>
        <v>265.5</v>
      </c>
      <c r="D9" s="7">
        <f t="shared" si="1"/>
        <v>280.9</v>
      </c>
      <c r="E9" s="7">
        <f t="shared" si="1"/>
        <v>221.1</v>
      </c>
      <c r="F9" s="7">
        <f t="shared" si="1"/>
        <v>232.1</v>
      </c>
      <c r="G9" s="7">
        <f t="shared" si="1"/>
        <v>241.5</v>
      </c>
      <c r="H9" s="7">
        <f t="shared" si="1"/>
        <v>323.4</v>
      </c>
      <c r="I9" s="7">
        <f t="shared" si="1"/>
        <v>330.6</v>
      </c>
      <c r="J9" s="7">
        <f t="shared" si="1"/>
        <v>236.2</v>
      </c>
      <c r="K9" s="7">
        <f t="shared" si="1"/>
        <v>256.6</v>
      </c>
      <c r="L9" s="7">
        <f t="shared" si="1"/>
        <v>251.4</v>
      </c>
      <c r="M9" s="7">
        <v>265.9</v>
      </c>
      <c r="N9" s="7">
        <f t="shared" ref="N9:N17" si="2">SUM(B9:M9)</f>
        <v>3211.2</v>
      </c>
    </row>
    <row r="10" ht="15.0" customHeight="1">
      <c r="A10" s="6" t="s">
        <v>15</v>
      </c>
      <c r="B10" s="7">
        <v>0.0</v>
      </c>
      <c r="C10" s="7">
        <v>0.0</v>
      </c>
      <c r="D10" s="7">
        <v>0.0</v>
      </c>
      <c r="E10" s="7">
        <v>0.0</v>
      </c>
      <c r="F10" s="7">
        <v>0.0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f t="shared" si="2"/>
        <v>0</v>
      </c>
    </row>
    <row r="11" ht="15.0" customHeight="1">
      <c r="A11" s="6" t="s">
        <v>16</v>
      </c>
      <c r="B11" s="7">
        <v>0.0</v>
      </c>
      <c r="C11" s="7">
        <v>0.0</v>
      </c>
      <c r="D11" s="7">
        <v>0.0</v>
      </c>
      <c r="E11" s="7">
        <v>0.0</v>
      </c>
      <c r="F11" s="7">
        <v>16.1</v>
      </c>
      <c r="G11" s="7">
        <v>21.0</v>
      </c>
      <c r="H11" s="7">
        <v>21.7</v>
      </c>
      <c r="I11" s="7">
        <v>21.7</v>
      </c>
      <c r="J11" s="7">
        <v>21.0</v>
      </c>
      <c r="K11" s="7">
        <v>0.0</v>
      </c>
      <c r="L11" s="7">
        <v>0.0</v>
      </c>
      <c r="M11" s="7">
        <v>0.0</v>
      </c>
      <c r="N11" s="7">
        <f t="shared" si="2"/>
        <v>101.5</v>
      </c>
    </row>
    <row r="12" ht="15.0" customHeight="1">
      <c r="A12" s="6" t="s">
        <v>17</v>
      </c>
      <c r="B12" s="7">
        <v>0.0</v>
      </c>
      <c r="C12" s="7">
        <v>0.0</v>
      </c>
      <c r="D12" s="7">
        <v>0.0</v>
      </c>
      <c r="E12" s="7">
        <v>0.0</v>
      </c>
      <c r="F12" s="7">
        <v>0.0</v>
      </c>
      <c r="G12" s="7">
        <v>0.0</v>
      </c>
      <c r="H12" s="7">
        <v>0.0</v>
      </c>
      <c r="I12" s="7">
        <v>0.0</v>
      </c>
      <c r="J12" s="7">
        <v>0.0</v>
      </c>
      <c r="K12" s="7">
        <v>0.0</v>
      </c>
      <c r="L12" s="7">
        <v>0.0</v>
      </c>
      <c r="M12" s="7">
        <v>0.0</v>
      </c>
      <c r="N12" s="7">
        <f t="shared" si="2"/>
        <v>0</v>
      </c>
    </row>
    <row r="13" ht="15.0" customHeight="1">
      <c r="A13" s="6" t="s">
        <v>18</v>
      </c>
      <c r="B13" s="7">
        <v>0.0</v>
      </c>
      <c r="C13" s="7">
        <v>0.0</v>
      </c>
      <c r="D13" s="7">
        <v>0.0</v>
      </c>
      <c r="E13" s="7">
        <v>0.0</v>
      </c>
      <c r="F13" s="7">
        <v>0.0</v>
      </c>
      <c r="G13" s="7"/>
      <c r="H13" s="7">
        <v>0.0</v>
      </c>
      <c r="I13" s="7">
        <v>0.0</v>
      </c>
      <c r="J13" s="7">
        <v>0.9</v>
      </c>
      <c r="K13" s="7">
        <v>6.3</v>
      </c>
      <c r="L13" s="7">
        <v>0.0</v>
      </c>
      <c r="M13" s="7">
        <v>0.0</v>
      </c>
      <c r="N13" s="7">
        <f t="shared" si="2"/>
        <v>7.2</v>
      </c>
    </row>
    <row r="14" ht="15.0" customHeight="1">
      <c r="A14" s="6" t="s">
        <v>19</v>
      </c>
      <c r="B14" s="7">
        <v>0.0</v>
      </c>
      <c r="C14" s="7">
        <v>0.0</v>
      </c>
      <c r="D14" s="7">
        <v>0.0</v>
      </c>
      <c r="E14" s="7">
        <v>18.2</v>
      </c>
      <c r="F14" s="7">
        <v>21.7</v>
      </c>
      <c r="G14" s="7">
        <v>5.6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8">
        <f t="shared" si="2"/>
        <v>45.5</v>
      </c>
    </row>
    <row r="15" ht="15.0" customHeight="1">
      <c r="A15" s="6" t="s">
        <v>20</v>
      </c>
      <c r="B15" s="7">
        <v>0.0</v>
      </c>
      <c r="C15" s="7">
        <v>0.0</v>
      </c>
      <c r="D15" s="7">
        <v>0.0</v>
      </c>
      <c r="E15" s="7">
        <v>18.2</v>
      </c>
      <c r="F15" s="7">
        <v>21.7</v>
      </c>
      <c r="G15" s="7">
        <v>21.0</v>
      </c>
      <c r="H15" s="7">
        <v>21.7</v>
      </c>
      <c r="I15" s="7">
        <v>21.7</v>
      </c>
      <c r="J15" s="7">
        <v>21.0</v>
      </c>
      <c r="K15" s="7">
        <v>21.7</v>
      </c>
      <c r="L15" s="7">
        <v>0.0</v>
      </c>
      <c r="M15" s="7">
        <v>0.0</v>
      </c>
      <c r="N15" s="7">
        <f t="shared" si="2"/>
        <v>147</v>
      </c>
    </row>
    <row r="16" ht="15.0" customHeight="1">
      <c r="A16" s="6" t="s">
        <v>21</v>
      </c>
      <c r="B16" s="7">
        <v>0.0</v>
      </c>
      <c r="C16" s="7">
        <v>0.0</v>
      </c>
      <c r="D16" s="7">
        <v>0.0</v>
      </c>
      <c r="E16" s="7">
        <v>18.2</v>
      </c>
      <c r="F16" s="7">
        <v>21.7</v>
      </c>
      <c r="G16" s="7">
        <v>21.0</v>
      </c>
      <c r="H16" s="7">
        <v>21.7</v>
      </c>
      <c r="I16" s="7">
        <v>21.7</v>
      </c>
      <c r="J16" s="7">
        <v>20.3</v>
      </c>
      <c r="K16" s="7">
        <v>0.0</v>
      </c>
      <c r="L16" s="7">
        <v>0.0</v>
      </c>
      <c r="M16" s="7">
        <v>0.0</v>
      </c>
      <c r="N16" s="7">
        <f t="shared" si="2"/>
        <v>124.6</v>
      </c>
    </row>
    <row r="17" ht="15.0" customHeight="1">
      <c r="A17" s="6" t="s">
        <v>22</v>
      </c>
      <c r="B17" s="7">
        <v>0.0</v>
      </c>
      <c r="C17" s="7">
        <v>0.0</v>
      </c>
      <c r="D17" s="7">
        <v>0.0</v>
      </c>
      <c r="E17" s="7">
        <v>16.1</v>
      </c>
      <c r="F17" s="7">
        <v>21.7</v>
      </c>
      <c r="G17" s="7">
        <v>21.0</v>
      </c>
      <c r="H17" s="7">
        <v>21.7</v>
      </c>
      <c r="I17" s="7">
        <v>21.7</v>
      </c>
      <c r="J17" s="7">
        <v>21.0</v>
      </c>
      <c r="K17" s="7">
        <v>21.7</v>
      </c>
      <c r="L17" s="7">
        <v>21.0</v>
      </c>
      <c r="M17" s="7">
        <v>0.0</v>
      </c>
      <c r="N17" s="7">
        <f t="shared" si="2"/>
        <v>165.9</v>
      </c>
    </row>
    <row r="18" ht="15.0" customHeight="1">
      <c r="A18" s="6" t="s">
        <v>23</v>
      </c>
      <c r="B18" s="7">
        <f t="shared" ref="B18:N18" si="3">SUM(B10:B17)</f>
        <v>0</v>
      </c>
      <c r="C18" s="7">
        <f t="shared" si="3"/>
        <v>0</v>
      </c>
      <c r="D18" s="7">
        <f t="shared" si="3"/>
        <v>0</v>
      </c>
      <c r="E18" s="7">
        <f t="shared" si="3"/>
        <v>70.7</v>
      </c>
      <c r="F18" s="7">
        <f t="shared" si="3"/>
        <v>102.9</v>
      </c>
      <c r="G18" s="7">
        <f t="shared" si="3"/>
        <v>89.6</v>
      </c>
      <c r="H18" s="7">
        <f t="shared" si="3"/>
        <v>86.8</v>
      </c>
      <c r="I18" s="7">
        <f t="shared" si="3"/>
        <v>86.8</v>
      </c>
      <c r="J18" s="7">
        <f t="shared" si="3"/>
        <v>84.2</v>
      </c>
      <c r="K18" s="7">
        <f t="shared" si="3"/>
        <v>49.7</v>
      </c>
      <c r="L18" s="7">
        <f t="shared" si="3"/>
        <v>21</v>
      </c>
      <c r="M18" s="7">
        <f t="shared" si="3"/>
        <v>0</v>
      </c>
      <c r="N18" s="7">
        <f t="shared" si="3"/>
        <v>591.7</v>
      </c>
    </row>
    <row r="19" ht="15.0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5.0" customHeight="1">
      <c r="A20" s="6" t="s">
        <v>24</v>
      </c>
      <c r="B20" s="7">
        <v>306.0</v>
      </c>
      <c r="C20" s="7">
        <v>265.5</v>
      </c>
      <c r="D20" s="7">
        <v>280.9</v>
      </c>
      <c r="E20" s="7">
        <v>291.8</v>
      </c>
      <c r="F20" s="7">
        <v>335.0</v>
      </c>
      <c r="G20" s="7">
        <v>331.1</v>
      </c>
      <c r="H20" s="7">
        <v>410.2</v>
      </c>
      <c r="I20" s="7">
        <v>417.4</v>
      </c>
      <c r="J20" s="7">
        <v>320.4</v>
      </c>
      <c r="K20" s="7">
        <v>306.3</v>
      </c>
      <c r="L20" s="7">
        <v>272.4</v>
      </c>
      <c r="M20" s="7">
        <v>265.9</v>
      </c>
      <c r="N20" s="7">
        <f>SUM(B20:M20)</f>
        <v>3802.9</v>
      </c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5.0" customHeight="1">
      <c r="A22" s="6" t="s">
        <v>25</v>
      </c>
      <c r="B22" s="9">
        <f t="shared" ref="B22:N22" si="4">((B20-B9)/B20)*100</f>
        <v>0</v>
      </c>
      <c r="C22" s="9">
        <f t="shared" si="4"/>
        <v>0</v>
      </c>
      <c r="D22" s="9">
        <f t="shared" si="4"/>
        <v>0</v>
      </c>
      <c r="E22" s="9">
        <f t="shared" si="4"/>
        <v>24.22892392</v>
      </c>
      <c r="F22" s="9">
        <f t="shared" si="4"/>
        <v>30.71641791</v>
      </c>
      <c r="G22" s="9">
        <f t="shared" si="4"/>
        <v>27.06131078</v>
      </c>
      <c r="H22" s="9">
        <f t="shared" si="4"/>
        <v>21.16040956</v>
      </c>
      <c r="I22" s="9">
        <f t="shared" si="4"/>
        <v>20.7954001</v>
      </c>
      <c r="J22" s="9">
        <f t="shared" si="4"/>
        <v>26.27965044</v>
      </c>
      <c r="K22" s="9">
        <f t="shared" si="4"/>
        <v>16.2259223</v>
      </c>
      <c r="L22" s="9">
        <f t="shared" si="4"/>
        <v>7.709251101</v>
      </c>
      <c r="M22" s="9">
        <f t="shared" si="4"/>
        <v>0</v>
      </c>
      <c r="N22" s="9">
        <f t="shared" si="4"/>
        <v>15.55917852</v>
      </c>
    </row>
    <row r="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ht="12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ht="12.75" customHeight="1"/>
    <row r="27" ht="12.75" customHeight="1"/>
    <row r="28" ht="12.75" customHeight="1">
      <c r="K28" s="15" t="s">
        <v>52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N1"/>
    <mergeCell ref="F5:I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2003-10-02T18:07:51Z</dcterms:created>
  <dc:creator>ALLEN CHAMPAGNE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str>empty_477D106A-C0D6-4607-AEBD-E2C9D60EA279</vt:lpstr>
  </property>
  <property fmtid="{D5CDD505-2E9C-101B-9397-08002B2CF9AE}" pid="3" name="SV_HIDDEN_GRID_QUERY_LIST_4F35BF76-6C0D-4D9B-82B2-816C12CF3733">
    <vt:lpstr>empty_477D106A-C0D6-4607-AEBD-E2C9D60EA279</vt:lpstr>
  </property>
</Properties>
</file>